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olviva\Desktop\Lead Partner seminar 5.6.2019\"/>
    </mc:Choice>
  </mc:AlternateContent>
  <xr:revisionPtr revIDLastSave="0" documentId="8_{BBCDBF09-38E7-4CB2-9240-FE6E54B7C77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udget follow-up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6" i="1"/>
  <c r="I5" i="1"/>
  <c r="N7" i="2" l="1"/>
  <c r="M7" i="2"/>
  <c r="L7" i="2"/>
  <c r="K7" i="2"/>
  <c r="J7" i="2"/>
  <c r="I7" i="2"/>
  <c r="H7" i="2"/>
  <c r="E7" i="2"/>
  <c r="O6" i="2"/>
  <c r="F6" i="2" s="1"/>
  <c r="O5" i="2"/>
  <c r="F5" i="2" s="1"/>
  <c r="O4" i="2"/>
  <c r="F4" i="2" s="1"/>
  <c r="O3" i="2"/>
  <c r="F3" i="2" s="1"/>
  <c r="O2" i="2"/>
  <c r="H45" i="1"/>
  <c r="N23" i="1"/>
  <c r="H12" i="1"/>
  <c r="H60" i="1" s="1"/>
  <c r="H23" i="1"/>
  <c r="H65" i="1" s="1"/>
  <c r="H54" i="1"/>
  <c r="H68" i="1" s="1"/>
  <c r="A68" i="1"/>
  <c r="O40" i="1"/>
  <c r="F40" i="1" s="1"/>
  <c r="O41" i="1"/>
  <c r="F41" i="1" s="1"/>
  <c r="O42" i="1"/>
  <c r="F42" i="1" s="1"/>
  <c r="O43" i="1"/>
  <c r="F43" i="1" s="1"/>
  <c r="O44" i="1"/>
  <c r="F44" i="1" s="1"/>
  <c r="O49" i="1"/>
  <c r="F49" i="1" s="1"/>
  <c r="O50" i="1"/>
  <c r="F50" i="1" s="1"/>
  <c r="O51" i="1"/>
  <c r="F51" i="1" s="1"/>
  <c r="O52" i="1"/>
  <c r="F52" i="1" s="1"/>
  <c r="O53" i="1"/>
  <c r="F53" i="1" s="1"/>
  <c r="E45" i="1"/>
  <c r="B67" i="1" s="1"/>
  <c r="N54" i="1"/>
  <c r="N68" i="1" s="1"/>
  <c r="M54" i="1"/>
  <c r="M68" i="1" s="1"/>
  <c r="L54" i="1"/>
  <c r="L68" i="1" s="1"/>
  <c r="K54" i="1"/>
  <c r="K68" i="1" s="1"/>
  <c r="J54" i="1"/>
  <c r="J68" i="1" s="1"/>
  <c r="I54" i="1"/>
  <c r="I68" i="1" s="1"/>
  <c r="E54" i="1"/>
  <c r="B68" i="1" s="1"/>
  <c r="O48" i="1"/>
  <c r="O7" i="2" l="1"/>
  <c r="F7" i="2" s="1"/>
  <c r="F2" i="2"/>
  <c r="O54" i="1"/>
  <c r="O68" i="1" s="1"/>
  <c r="F68" i="1" s="1"/>
  <c r="H64" i="1"/>
  <c r="D68" i="1"/>
  <c r="C68" i="1"/>
  <c r="C67" i="1"/>
  <c r="D67" i="1"/>
  <c r="F48" i="1"/>
  <c r="F54" i="1" l="1"/>
  <c r="J12" i="1" l="1"/>
  <c r="J60" i="1" s="1"/>
  <c r="J23" i="1" l="1"/>
  <c r="J35" i="1"/>
  <c r="O33" i="1"/>
  <c r="F33" i="1" s="1"/>
  <c r="O31" i="1"/>
  <c r="F31" i="1" s="1"/>
  <c r="O32" i="1"/>
  <c r="F32" i="1" s="1"/>
  <c r="O34" i="1"/>
  <c r="H69" i="1" l="1"/>
  <c r="O30" i="1" l="1"/>
  <c r="E12" i="1"/>
  <c r="E60" i="1" s="1"/>
  <c r="B69" i="1" s="1"/>
  <c r="O9" i="1"/>
  <c r="F9" i="1" s="1"/>
  <c r="O10" i="1"/>
  <c r="F10" i="1" s="1"/>
  <c r="O29" i="1"/>
  <c r="O20" i="1"/>
  <c r="O21" i="1"/>
  <c r="O5" i="1"/>
  <c r="F5" i="1" s="1"/>
  <c r="O6" i="1"/>
  <c r="F6" i="1" s="1"/>
  <c r="O7" i="1"/>
  <c r="F7" i="1" s="1"/>
  <c r="O8" i="1"/>
  <c r="F8" i="1" s="1"/>
  <c r="H35" i="1" l="1"/>
  <c r="F20" i="1"/>
  <c r="C69" i="1" l="1"/>
  <c r="E35" i="1"/>
  <c r="A64" i="1"/>
  <c r="A65" i="1"/>
  <c r="A66" i="1"/>
  <c r="A67" i="1"/>
  <c r="A69" i="1"/>
  <c r="D69" i="1" l="1"/>
  <c r="O39" i="1"/>
  <c r="F39" i="1" s="1"/>
  <c r="F34" i="1"/>
  <c r="O11" i="1"/>
  <c r="F11" i="1" s="1"/>
  <c r="O22" i="1"/>
  <c r="F22" i="1" s="1"/>
  <c r="O28" i="1"/>
  <c r="F28" i="1" s="1"/>
  <c r="F29" i="1"/>
  <c r="F30" i="1"/>
  <c r="O17" i="1"/>
  <c r="O18" i="1"/>
  <c r="O19" i="1"/>
  <c r="F21" i="1"/>
  <c r="O45" i="1" l="1"/>
  <c r="O67" i="1" s="1"/>
  <c r="F45" i="1" l="1"/>
  <c r="F67" i="1"/>
  <c r="O12" i="1"/>
  <c r="O64" i="1" s="1"/>
  <c r="O16" i="1"/>
  <c r="O27" i="1"/>
  <c r="F27" i="1" s="1"/>
  <c r="I45" i="1"/>
  <c r="J45" i="1"/>
  <c r="K45" i="1"/>
  <c r="K67" i="1" s="1"/>
  <c r="L45" i="1"/>
  <c r="L67" i="1" s="1"/>
  <c r="M45" i="1"/>
  <c r="M67" i="1" s="1"/>
  <c r="N45" i="1"/>
  <c r="N67" i="1" s="1"/>
  <c r="K35" i="1"/>
  <c r="K66" i="1" s="1"/>
  <c r="F18" i="1"/>
  <c r="F19" i="1"/>
  <c r="I12" i="1"/>
  <c r="I60" i="1" s="1"/>
  <c r="I69" i="1" s="1"/>
  <c r="K12" i="1"/>
  <c r="K60" i="1" s="1"/>
  <c r="L12" i="1"/>
  <c r="L60" i="1" s="1"/>
  <c r="M12" i="1"/>
  <c r="M60" i="1" s="1"/>
  <c r="N12" i="1"/>
  <c r="I23" i="1"/>
  <c r="J65" i="1"/>
  <c r="K23" i="1"/>
  <c r="K65" i="1" s="1"/>
  <c r="L23" i="1"/>
  <c r="L65" i="1" s="1"/>
  <c r="M23" i="1"/>
  <c r="M65" i="1" s="1"/>
  <c r="N65" i="1"/>
  <c r="I35" i="1"/>
  <c r="J66" i="1"/>
  <c r="L35" i="1"/>
  <c r="L66" i="1" s="1"/>
  <c r="M35" i="1"/>
  <c r="M66" i="1" s="1"/>
  <c r="N35" i="1"/>
  <c r="N66" i="1" s="1"/>
  <c r="H66" i="1"/>
  <c r="F17" i="1"/>
  <c r="E23" i="1"/>
  <c r="N64" i="1" l="1"/>
  <c r="N60" i="1"/>
  <c r="N69" i="1" s="1"/>
  <c r="M64" i="1"/>
  <c r="K64" i="1"/>
  <c r="L64" i="1"/>
  <c r="I67" i="1"/>
  <c r="I64" i="1"/>
  <c r="I66" i="1"/>
  <c r="I65" i="1"/>
  <c r="J67" i="1"/>
  <c r="J64" i="1"/>
  <c r="H67" i="1"/>
  <c r="H70" i="1" s="1"/>
  <c r="O23" i="1"/>
  <c r="O65" i="1" s="1"/>
  <c r="F16" i="1"/>
  <c r="O35" i="1"/>
  <c r="O66" i="1" s="1"/>
  <c r="B65" i="1"/>
  <c r="B66" i="1"/>
  <c r="N70" i="1"/>
  <c r="K69" i="1" l="1"/>
  <c r="K70" i="1" s="1"/>
  <c r="I70" i="1"/>
  <c r="L69" i="1"/>
  <c r="L70" i="1" s="1"/>
  <c r="M69" i="1"/>
  <c r="M70" i="1" s="1"/>
  <c r="J69" i="1"/>
  <c r="J70" i="1" s="1"/>
  <c r="O60" i="1"/>
  <c r="O69" i="1" s="1"/>
  <c r="O70" i="1" s="1"/>
  <c r="D66" i="1"/>
  <c r="C66" i="1"/>
  <c r="C65" i="1"/>
  <c r="D65" i="1"/>
  <c r="F23" i="1"/>
  <c r="F66" i="1"/>
  <c r="F35" i="1"/>
  <c r="B64" i="1"/>
  <c r="F12" i="1"/>
  <c r="F60" i="1" l="1"/>
  <c r="F69" i="1"/>
  <c r="F65" i="1"/>
  <c r="C64" i="1"/>
  <c r="D64" i="1"/>
  <c r="D70" i="1" s="1"/>
  <c r="B70" i="1"/>
  <c r="F64" i="1"/>
  <c r="B71" i="1" l="1"/>
  <c r="C70" i="1"/>
  <c r="F70" i="1" l="1"/>
</calcChain>
</file>

<file path=xl/sharedStrings.xml><?xml version="1.0" encoding="utf-8"?>
<sst xmlns="http://schemas.openxmlformats.org/spreadsheetml/2006/main" count="125" uniqueCount="46">
  <si>
    <t xml:space="preserve"> </t>
  </si>
  <si>
    <t>TOTAL BUDGET</t>
  </si>
  <si>
    <t>Period 1</t>
  </si>
  <si>
    <t>Period 2</t>
  </si>
  <si>
    <t>Period 3</t>
  </si>
  <si>
    <t>Period 4</t>
  </si>
  <si>
    <t>Period 5</t>
  </si>
  <si>
    <t>Staff</t>
  </si>
  <si>
    <t>Budget left</t>
  </si>
  <si>
    <t>Budget realized</t>
  </si>
  <si>
    <t xml:space="preserve">Financial manager </t>
  </si>
  <si>
    <t>Budget follow-up tool</t>
  </si>
  <si>
    <t>Project name:</t>
  </si>
  <si>
    <t>Travel and accomodation</t>
  </si>
  <si>
    <t>Budget left total</t>
  </si>
  <si>
    <t>Own funding</t>
  </si>
  <si>
    <t>ERDF funding</t>
  </si>
  <si>
    <t>Budget total</t>
  </si>
  <si>
    <t>ERDF funding / Own funding</t>
  </si>
  <si>
    <t>Budget used</t>
  </si>
  <si>
    <t>Equipment</t>
  </si>
  <si>
    <t>Flatrate total</t>
  </si>
  <si>
    <t>Total</t>
  </si>
  <si>
    <t>Period 6</t>
  </si>
  <si>
    <t>Total expenditure</t>
  </si>
  <si>
    <t>External expertise</t>
  </si>
  <si>
    <t>Updated</t>
  </si>
  <si>
    <t>Period 0 (Preparation)</t>
  </si>
  <si>
    <t>Project Manager</t>
  </si>
  <si>
    <t>Project person 1</t>
  </si>
  <si>
    <t>Project person 2</t>
  </si>
  <si>
    <t>Project person 18</t>
  </si>
  <si>
    <t>Project person 19</t>
  </si>
  <si>
    <t>Flatrate (15% of staff costs)</t>
  </si>
  <si>
    <t>Infrasturcture and works</t>
  </si>
  <si>
    <t>Cells with formulas have been locked to avoid accidental breakage of formulas :) password to open excel is 'password'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</si>
  <si>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
• Fill in your project budget in column</t>
    </r>
    <r>
      <rPr>
        <b/>
        <sz val="11"/>
        <color theme="1"/>
        <rFont val="Calibri"/>
        <family val="2"/>
        <scheme val="minor"/>
      </rPr>
      <t xml:space="preserve"> E</t>
    </r>
    <r>
      <rPr>
        <sz val="11"/>
        <color theme="1"/>
        <rFont val="Calibri"/>
        <family val="2"/>
        <scheme val="minor"/>
      </rPr>
      <t xml:space="preserve"> for all budget lines and sub-budget lines.  (Simple example above with staff costs)
• Update expenditure to the right side of the black bar. Do this at least after every period </t>
    </r>
    <r>
      <rPr>
        <i/>
        <sz val="11"/>
        <color theme="1"/>
        <rFont val="Calibri"/>
        <family val="2"/>
        <scheme val="minor"/>
      </rPr>
      <t xml:space="preserve">(Preferably more often) </t>
    </r>
    <r>
      <rPr>
        <sz val="11"/>
        <color theme="1"/>
        <rFont val="Calibri"/>
        <family val="2"/>
        <scheme val="minor"/>
      </rPr>
      <t xml:space="preserve">to keep track of your projects budget. Feel free to pass this excel to your partners as well should they need it.
• All cells with formulas have been protected to avoid accidental breakage of the table. If you need to modify the table simply unprotect the table, password is ‘password’
</t>
    </r>
  </si>
  <si>
    <t>Project duration: 24 months</t>
  </si>
  <si>
    <t>Project Manager (50% of salary)</t>
  </si>
  <si>
    <t>Kick off meeting</t>
  </si>
  <si>
    <t>Partner meeting 2</t>
  </si>
  <si>
    <t>Dissemination event/seminar</t>
  </si>
  <si>
    <t>Roll-ups</t>
  </si>
  <si>
    <t>Marketing materials</t>
  </si>
  <si>
    <t>Catering in partner meeting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</si>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</sst>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\ 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0" fillId="0" borderId="0" xfId="0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6" borderId="4" xfId="0" applyNumberFormat="1" applyFill="1" applyBorder="1" applyProtection="1"/>
    <xf numFmtId="44" fontId="0" fillId="5" borderId="4" xfId="0" applyNumberFormat="1" applyFill="1" applyBorder="1" applyProtection="1"/>
    <xf numFmtId="44" fontId="0" fillId="4" borderId="4" xfId="0" applyNumberFormat="1" applyFill="1" applyBorder="1" applyProtection="1"/>
    <xf numFmtId="44" fontId="0" fillId="7" borderId="4" xfId="0" applyNumberFormat="1" applyFill="1" applyBorder="1" applyProtection="1"/>
    <xf numFmtId="44" fontId="0" fillId="8" borderId="4" xfId="0" applyNumberFormat="1" applyFill="1" applyBorder="1" applyProtection="1"/>
    <xf numFmtId="44" fontId="0" fillId="8" borderId="6" xfId="0" applyNumberFormat="1" applyFill="1" applyBorder="1" applyProtection="1"/>
    <xf numFmtId="0" fontId="0" fillId="0" borderId="9" xfId="0" applyBorder="1" applyProtection="1">
      <protection locked="0"/>
    </xf>
    <xf numFmtId="44" fontId="8" fillId="0" borderId="0" xfId="1" applyFont="1" applyBorder="1" applyProtection="1">
      <protection locked="0"/>
    </xf>
    <xf numFmtId="0" fontId="0" fillId="0" borderId="0" xfId="0" applyFill="1" applyBorder="1" applyProtection="1">
      <protection locked="0"/>
    </xf>
    <xf numFmtId="44" fontId="7" fillId="0" borderId="0" xfId="1" applyFont="1" applyBorder="1" applyProtection="1">
      <protection locked="0"/>
    </xf>
    <xf numFmtId="0" fontId="0" fillId="0" borderId="7" xfId="0" applyBorder="1" applyProtection="1">
      <protection locked="0"/>
    </xf>
    <xf numFmtId="44" fontId="0" fillId="2" borderId="11" xfId="1" applyFont="1" applyFill="1" applyBorder="1" applyProtection="1"/>
    <xf numFmtId="44" fontId="0" fillId="2" borderId="4" xfId="1" applyFont="1" applyFill="1" applyBorder="1" applyProtection="1"/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44" fontId="5" fillId="0" borderId="1" xfId="1" applyFont="1" applyFill="1" applyBorder="1" applyProtection="1"/>
    <xf numFmtId="44" fontId="7" fillId="0" borderId="4" xfId="1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/>
    </xf>
    <xf numFmtId="44" fontId="13" fillId="2" borderId="1" xfId="1" applyFont="1" applyFill="1" applyBorder="1" applyProtection="1"/>
    <xf numFmtId="0" fontId="6" fillId="0" borderId="3" xfId="0" applyFont="1" applyBorder="1" applyProtection="1"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Protection="1"/>
    <xf numFmtId="0" fontId="2" fillId="2" borderId="1" xfId="0" quotePrefix="1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44" fontId="0" fillId="9" borderId="4" xfId="1" applyFont="1" applyFill="1" applyBorder="1" applyProtection="1"/>
    <xf numFmtId="44" fontId="6" fillId="9" borderId="1" xfId="1" applyFont="1" applyFill="1" applyBorder="1" applyProtection="1"/>
    <xf numFmtId="44" fontId="0" fillId="2" borderId="1" xfId="1" applyFont="1" applyFill="1" applyBorder="1" applyProtection="1"/>
    <xf numFmtId="0" fontId="2" fillId="2" borderId="1" xfId="0" quotePrefix="1" applyFont="1" applyFill="1" applyBorder="1" applyAlignment="1" applyProtection="1">
      <alignment horizontal="center" vertical="center" wrapText="1"/>
    </xf>
    <xf numFmtId="0" fontId="4" fillId="6" borderId="0" xfId="0" applyFont="1" applyFill="1" applyProtection="1"/>
    <xf numFmtId="44" fontId="0" fillId="9" borderId="11" xfId="0" applyNumberFormat="1" applyFill="1" applyBorder="1" applyAlignment="1" applyProtection="1">
      <alignment vertical="top"/>
    </xf>
    <xf numFmtId="0" fontId="4" fillId="5" borderId="0" xfId="0" applyFont="1" applyFill="1" applyProtection="1"/>
    <xf numFmtId="44" fontId="0" fillId="9" borderId="4" xfId="0" applyNumberFormat="1" applyFill="1" applyBorder="1" applyAlignment="1" applyProtection="1">
      <alignment vertical="top"/>
    </xf>
    <xf numFmtId="0" fontId="4" fillId="4" borderId="0" xfId="0" applyFont="1" applyFill="1" applyProtection="1"/>
    <xf numFmtId="0" fontId="4" fillId="7" borderId="0" xfId="0" applyFont="1" applyFill="1" applyProtection="1"/>
    <xf numFmtId="0" fontId="4" fillId="8" borderId="0" xfId="0" applyFont="1" applyFill="1" applyProtection="1"/>
    <xf numFmtId="0" fontId="4" fillId="0" borderId="2" xfId="0" applyFont="1" applyBorder="1" applyProtection="1"/>
    <xf numFmtId="10" fontId="15" fillId="0" borderId="1" xfId="2" applyNumberFormat="1" applyFont="1" applyBorder="1" applyProtection="1"/>
    <xf numFmtId="9" fontId="9" fillId="0" borderId="1" xfId="2" applyFont="1" applyBorder="1" applyAlignment="1" applyProtection="1">
      <alignment horizontal="center" vertical="center"/>
      <protection locked="0"/>
    </xf>
    <xf numFmtId="44" fontId="2" fillId="0" borderId="2" xfId="1" applyFont="1" applyFill="1" applyBorder="1" applyAlignment="1" applyProtection="1"/>
    <xf numFmtId="44" fontId="2" fillId="0" borderId="3" xfId="1" applyFont="1" applyFill="1" applyBorder="1" applyAlignment="1" applyProtection="1"/>
    <xf numFmtId="44" fontId="0" fillId="2" borderId="5" xfId="1" applyFont="1" applyFill="1" applyBorder="1" applyProtection="1"/>
    <xf numFmtId="0" fontId="2" fillId="2" borderId="12" xfId="0" quotePrefix="1" applyFont="1" applyFill="1" applyBorder="1" applyAlignment="1" applyProtection="1">
      <alignment horizontal="center" vertical="center"/>
    </xf>
    <xf numFmtId="44" fontId="0" fillId="0" borderId="4" xfId="0" applyNumberFormat="1" applyFill="1" applyBorder="1" applyAlignment="1" applyProtection="1">
      <alignment vertical="top"/>
    </xf>
    <xf numFmtId="44" fontId="2" fillId="0" borderId="1" xfId="1" applyFont="1" applyFill="1" applyBorder="1" applyAlignment="1" applyProtection="1"/>
    <xf numFmtId="44" fontId="0" fillId="0" borderId="0" xfId="1" applyFont="1" applyFill="1" applyBorder="1" applyProtection="1">
      <protection locked="0"/>
    </xf>
    <xf numFmtId="44" fontId="0" fillId="0" borderId="0" xfId="0" applyNumberFormat="1" applyFill="1" applyBorder="1" applyAlignment="1" applyProtection="1"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14" fontId="15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44" fontId="12" fillId="0" borderId="1" xfId="0" applyNumberFormat="1" applyFont="1" applyBorder="1" applyProtection="1"/>
    <xf numFmtId="44" fontId="2" fillId="0" borderId="6" xfId="0" applyNumberFormat="1" applyFont="1" applyBorder="1" applyProtection="1"/>
    <xf numFmtId="0" fontId="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4" fontId="19" fillId="2" borderId="4" xfId="0" applyNumberFormat="1" applyFont="1" applyFill="1" applyBorder="1" applyProtection="1"/>
    <xf numFmtId="44" fontId="4" fillId="2" borderId="1" xfId="0" applyNumberFormat="1" applyFont="1" applyFill="1" applyBorder="1" applyProtection="1"/>
    <xf numFmtId="0" fontId="4" fillId="11" borderId="0" xfId="0" applyFont="1" applyFill="1" applyProtection="1"/>
    <xf numFmtId="44" fontId="0" fillId="11" borderId="4" xfId="0" applyNumberFormat="1" applyFill="1" applyBorder="1" applyProtection="1"/>
    <xf numFmtId="0" fontId="4" fillId="11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wrapText="1"/>
      <protection locked="0"/>
    </xf>
    <xf numFmtId="44" fontId="20" fillId="0" borderId="0" xfId="1" applyFont="1" applyBorder="1" applyProtection="1"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14" fontId="10" fillId="0" borderId="13" xfId="0" applyNumberFormat="1" applyFont="1" applyBorder="1" applyProtection="1">
      <protection locked="0"/>
    </xf>
    <xf numFmtId="44" fontId="0" fillId="9" borderId="1" xfId="1" applyFont="1" applyFill="1" applyBorder="1" applyProtection="1"/>
    <xf numFmtId="44" fontId="1" fillId="2" borderId="1" xfId="1" applyFont="1" applyFill="1" applyBorder="1" applyProtection="1"/>
    <xf numFmtId="0" fontId="4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0" fillId="10" borderId="11" xfId="0" applyFill="1" applyBorder="1" applyProtection="1">
      <protection locked="0"/>
    </xf>
    <xf numFmtId="0" fontId="18" fillId="0" borderId="0" xfId="0" applyFont="1" applyProtection="1">
      <protection locked="0"/>
    </xf>
    <xf numFmtId="14" fontId="10" fillId="0" borderId="8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44" fontId="2" fillId="10" borderId="9" xfId="0" applyNumberFormat="1" applyFont="1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Protection="1"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44" fontId="2" fillId="0" borderId="4" xfId="1" applyFont="1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1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44" fontId="0" fillId="0" borderId="0" xfId="0" applyNumberFormat="1" applyProtection="1">
      <protection locked="0"/>
    </xf>
    <xf numFmtId="0" fontId="0" fillId="10" borderId="4" xfId="0" applyFill="1" applyBorder="1" applyProtection="1">
      <protection locked="0"/>
    </xf>
    <xf numFmtId="0" fontId="2" fillId="5" borderId="3" xfId="0" applyFont="1" applyFill="1" applyBorder="1" applyAlignment="1" applyProtection="1">
      <alignment horizontal="left" wrapText="1"/>
      <protection locked="0"/>
    </xf>
    <xf numFmtId="0" fontId="2" fillId="5" borderId="3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quotePrefix="1" applyFont="1" applyFill="1" applyBorder="1" applyAlignment="1" applyProtection="1">
      <alignment horizontal="center" vertical="center"/>
      <protection locked="0"/>
    </xf>
    <xf numFmtId="0" fontId="2" fillId="10" borderId="4" xfId="0" applyFont="1" applyFill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44" fontId="5" fillId="0" borderId="3" xfId="1" applyFont="1" applyBorder="1" applyProtection="1"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44" fontId="5" fillId="0" borderId="0" xfId="1" applyFont="1" applyBorder="1" applyProtection="1">
      <protection locked="0"/>
    </xf>
    <xf numFmtId="44" fontId="5" fillId="0" borderId="0" xfId="1" applyFont="1" applyFill="1" applyBorder="1" applyProtection="1">
      <protection locked="0"/>
    </xf>
    <xf numFmtId="44" fontId="2" fillId="0" borderId="0" xfId="1" applyFont="1" applyFill="1" applyBorder="1" applyAlignment="1" applyProtection="1">
      <protection locked="0"/>
    </xf>
    <xf numFmtId="44" fontId="6" fillId="0" borderId="0" xfId="1" applyFont="1" applyFill="1" applyBorder="1" applyProtection="1"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8" borderId="3" xfId="0" applyFont="1" applyFill="1" applyBorder="1" applyAlignment="1" applyProtection="1">
      <alignment horizontal="center" wrapText="1"/>
      <protection locked="0"/>
    </xf>
    <xf numFmtId="0" fontId="2" fillId="8" borderId="3" xfId="0" applyFont="1" applyFill="1" applyBorder="1" applyAlignment="1" applyProtection="1">
      <alignment wrapText="1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10" borderId="9" xfId="0" applyFont="1" applyFill="1" applyBorder="1" applyProtection="1">
      <protection locked="0"/>
    </xf>
    <xf numFmtId="0" fontId="0" fillId="10" borderId="9" xfId="0" applyFill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10" borderId="9" xfId="0" applyFill="1" applyBorder="1" applyAlignment="1" applyProtection="1">
      <alignment vertical="top"/>
      <protection locked="0"/>
    </xf>
    <xf numFmtId="44" fontId="0" fillId="0" borderId="0" xfId="0" applyNumberFormat="1" applyFill="1" applyBorder="1" applyProtection="1">
      <protection locked="0"/>
    </xf>
    <xf numFmtId="44" fontId="10" fillId="0" borderId="0" xfId="0" applyNumberFormat="1" applyFont="1" applyFill="1" applyBorder="1" applyAlignment="1" applyProtection="1">
      <alignment vertical="top" wrapText="1"/>
      <protection locked="0"/>
    </xf>
    <xf numFmtId="0" fontId="0" fillId="10" borderId="10" xfId="0" applyFill="1" applyBorder="1" applyAlignment="1" applyProtection="1">
      <alignment vertical="top"/>
      <protection locked="0"/>
    </xf>
    <xf numFmtId="164" fontId="9" fillId="0" borderId="0" xfId="2" applyNumberFormat="1" applyFont="1" applyFill="1" applyBorder="1" applyProtection="1">
      <protection locked="0"/>
    </xf>
    <xf numFmtId="44" fontId="9" fillId="0" borderId="0" xfId="2" applyNumberFormat="1" applyFont="1" applyFill="1" applyBorder="1" applyProtection="1">
      <protection locked="0"/>
    </xf>
    <xf numFmtId="0" fontId="11" fillId="10" borderId="0" xfId="0" applyFont="1" applyFill="1" applyProtection="1">
      <protection locked="0"/>
    </xf>
    <xf numFmtId="44" fontId="14" fillId="0" borderId="0" xfId="0" applyNumberFormat="1" applyFont="1" applyProtection="1">
      <protection locked="0"/>
    </xf>
    <xf numFmtId="0" fontId="0" fillId="10" borderId="0" xfId="0" applyFill="1" applyProtection="1">
      <protection locked="0"/>
    </xf>
    <xf numFmtId="44" fontId="16" fillId="0" borderId="1" xfId="1" applyFont="1" applyBorder="1" applyProtection="1"/>
    <xf numFmtId="44" fontId="0" fillId="0" borderId="2" xfId="1" applyFont="1" applyBorder="1" applyProtection="1"/>
    <xf numFmtId="0" fontId="2" fillId="0" borderId="1" xfId="0" quotePrefix="1" applyNumberFormat="1" applyFont="1" applyFill="1" applyBorder="1" applyAlignment="1" applyProtection="1">
      <alignment horizontal="center" vertical="center" wrapText="1"/>
    </xf>
    <xf numFmtId="0" fontId="2" fillId="0" borderId="1" xfId="0" quotePrefix="1" applyNumberFormat="1" applyFont="1" applyFill="1" applyBorder="1" applyAlignment="1" applyProtection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14" fontId="10" fillId="0" borderId="9" xfId="0" applyNumberFormat="1" applyFont="1" applyBorder="1" applyAlignment="1" applyProtection="1"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4" fontId="22" fillId="0" borderId="2" xfId="0" applyNumberFormat="1" applyFont="1" applyFill="1" applyBorder="1" applyAlignment="1" applyProtection="1">
      <alignment horizontal="center" wrapText="1"/>
      <protection locked="0"/>
    </xf>
    <xf numFmtId="14" fontId="22" fillId="0" borderId="3" xfId="0" applyNumberFormat="1" applyFont="1" applyFill="1" applyBorder="1" applyAlignment="1" applyProtection="1">
      <alignment horizontal="center" wrapText="1"/>
      <protection locked="0"/>
    </xf>
    <xf numFmtId="14" fontId="22" fillId="0" borderId="12" xfId="0" applyNumberFormat="1" applyFont="1" applyFill="1" applyBorder="1" applyAlignment="1" applyProtection="1">
      <alignment horizontal="center" wrapText="1"/>
      <protection locked="0"/>
    </xf>
    <xf numFmtId="0" fontId="21" fillId="0" borderId="2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12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abSelected="1" zoomScale="85" zoomScaleNormal="85"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I40" sqref="I40"/>
    </sheetView>
  </sheetViews>
  <sheetFormatPr defaultRowHeight="15" x14ac:dyDescent="0.25"/>
  <cols>
    <col min="1" max="1" width="53.85546875" style="1" customWidth="1"/>
    <col min="2" max="2" width="22.140625" style="1" customWidth="1"/>
    <col min="3" max="3" width="21.7109375" style="1" customWidth="1"/>
    <col min="4" max="4" width="17.85546875" style="1" customWidth="1"/>
    <col min="5" max="6" width="21" style="1" customWidth="1"/>
    <col min="7" max="7" width="2.140625" style="146" customWidth="1"/>
    <col min="8" max="14" width="16.42578125" style="1" customWidth="1"/>
    <col min="15" max="15" width="25.42578125" style="1" customWidth="1"/>
    <col min="16" max="16" width="36" style="1" customWidth="1"/>
    <col min="17" max="17" width="9.5703125" style="1" bestFit="1" customWidth="1"/>
    <col min="18" max="16384" width="9.140625" style="1"/>
  </cols>
  <sheetData>
    <row r="1" spans="1:22" ht="24" customHeight="1" thickBot="1" x14ac:dyDescent="0.35">
      <c r="A1" s="77" t="s">
        <v>12</v>
      </c>
      <c r="B1" s="153" t="s">
        <v>37</v>
      </c>
      <c r="C1" s="154"/>
      <c r="D1" s="155"/>
      <c r="E1" s="78"/>
      <c r="G1" s="79"/>
      <c r="H1" s="152" t="s">
        <v>35</v>
      </c>
      <c r="I1" s="60"/>
      <c r="J1" s="60"/>
      <c r="K1" s="60"/>
    </row>
    <row r="2" spans="1:22" ht="21.75" thickBot="1" x14ac:dyDescent="0.4">
      <c r="A2" s="80"/>
      <c r="B2" s="81" t="s">
        <v>26</v>
      </c>
      <c r="C2" s="74">
        <v>43101</v>
      </c>
      <c r="D2" s="82"/>
      <c r="G2" s="83"/>
      <c r="H2" s="61"/>
      <c r="I2" s="61"/>
      <c r="J2" s="61"/>
      <c r="K2" s="61"/>
      <c r="L2" s="61"/>
      <c r="M2" s="61"/>
      <c r="N2" s="61"/>
      <c r="O2" s="62"/>
    </row>
    <row r="3" spans="1:22" ht="24" thickBot="1" x14ac:dyDescent="0.4">
      <c r="A3" s="159" t="s">
        <v>11</v>
      </c>
      <c r="B3" s="160"/>
      <c r="C3" s="160"/>
      <c r="D3" s="160"/>
      <c r="E3" s="160"/>
      <c r="F3" s="161"/>
      <c r="G3" s="84"/>
      <c r="H3" s="156" t="s">
        <v>9</v>
      </c>
      <c r="I3" s="157"/>
      <c r="J3" s="157"/>
      <c r="K3" s="157"/>
      <c r="L3" s="157"/>
      <c r="M3" s="157"/>
      <c r="N3" s="157"/>
      <c r="O3" s="158"/>
      <c r="P3" s="15"/>
      <c r="Q3" s="15"/>
      <c r="R3" s="15"/>
      <c r="S3" s="15"/>
      <c r="T3" s="15"/>
      <c r="U3" s="15"/>
      <c r="V3" s="15"/>
    </row>
    <row r="4" spans="1:22" ht="36.75" customHeight="1" thickBot="1" x14ac:dyDescent="0.3">
      <c r="A4" s="21" t="s">
        <v>7</v>
      </c>
      <c r="B4" s="85"/>
      <c r="C4" s="86"/>
      <c r="D4" s="86"/>
      <c r="E4" s="87" t="s">
        <v>1</v>
      </c>
      <c r="F4" s="54" t="s">
        <v>8</v>
      </c>
      <c r="G4" s="88"/>
      <c r="H4" s="65" t="s">
        <v>27</v>
      </c>
      <c r="I4" s="32" t="s">
        <v>2</v>
      </c>
      <c r="J4" s="32" t="s">
        <v>3</v>
      </c>
      <c r="K4" s="28" t="s">
        <v>4</v>
      </c>
      <c r="L4" s="28" t="s">
        <v>5</v>
      </c>
      <c r="M4" s="28" t="s">
        <v>6</v>
      </c>
      <c r="N4" s="28" t="s">
        <v>23</v>
      </c>
      <c r="O4" s="36" t="s">
        <v>24</v>
      </c>
      <c r="P4" s="90"/>
      <c r="Q4" s="90"/>
      <c r="R4" s="90"/>
      <c r="S4" s="15"/>
      <c r="T4" s="15"/>
      <c r="U4" s="15"/>
      <c r="V4" s="15"/>
    </row>
    <row r="5" spans="1:22" ht="18" customHeight="1" x14ac:dyDescent="0.25">
      <c r="A5" s="15" t="s">
        <v>38</v>
      </c>
      <c r="B5" s="3"/>
      <c r="C5" s="3"/>
      <c r="D5" s="3"/>
      <c r="E5" s="91">
        <v>40000</v>
      </c>
      <c r="F5" s="53">
        <f t="shared" ref="F5:F12" si="0">SUM(E5-O5)</f>
        <v>30000</v>
      </c>
      <c r="G5" s="92"/>
      <c r="H5" s="4">
        <v>0</v>
      </c>
      <c r="I5" s="4">
        <f>E5/4</f>
        <v>10000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37">
        <f t="shared" ref="O5:O11" si="1">SUM(H5:N5)</f>
        <v>10000</v>
      </c>
      <c r="P5" s="93"/>
      <c r="Q5" s="15"/>
      <c r="R5" s="15"/>
      <c r="S5" s="15"/>
      <c r="T5" s="15"/>
      <c r="U5" s="15"/>
      <c r="V5" s="15"/>
    </row>
    <row r="6" spans="1:22" ht="18" customHeight="1" x14ac:dyDescent="0.25">
      <c r="A6" s="15" t="s">
        <v>10</v>
      </c>
      <c r="B6" s="3"/>
      <c r="C6" s="3"/>
      <c r="D6" s="3"/>
      <c r="E6" s="91">
        <v>20000</v>
      </c>
      <c r="F6" s="53">
        <f t="shared" si="0"/>
        <v>15000</v>
      </c>
      <c r="G6" s="92"/>
      <c r="H6" s="4">
        <v>0</v>
      </c>
      <c r="I6" s="4">
        <f>E6/4</f>
        <v>5000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37">
        <f t="shared" si="1"/>
        <v>5000</v>
      </c>
      <c r="P6" s="93"/>
      <c r="Q6" s="15"/>
      <c r="R6" s="15"/>
      <c r="S6" s="15"/>
      <c r="T6" s="15"/>
      <c r="U6" s="15"/>
      <c r="V6" s="15"/>
    </row>
    <row r="7" spans="1:22" ht="18" customHeight="1" x14ac:dyDescent="0.25">
      <c r="A7" s="15" t="s">
        <v>29</v>
      </c>
      <c r="B7" s="3"/>
      <c r="C7" s="3"/>
      <c r="D7" s="3"/>
      <c r="E7" s="91">
        <v>30000</v>
      </c>
      <c r="F7" s="53">
        <f t="shared" si="0"/>
        <v>22500</v>
      </c>
      <c r="G7" s="92"/>
      <c r="H7" s="4">
        <v>0</v>
      </c>
      <c r="I7" s="4">
        <f>E7/4</f>
        <v>7500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37">
        <f t="shared" si="1"/>
        <v>7500</v>
      </c>
      <c r="P7" s="93"/>
      <c r="Q7" s="15"/>
      <c r="R7" s="15"/>
      <c r="S7" s="15"/>
      <c r="T7" s="15"/>
      <c r="U7" s="15"/>
      <c r="V7" s="15"/>
    </row>
    <row r="8" spans="1:22" ht="18" customHeight="1" x14ac:dyDescent="0.25">
      <c r="A8" s="15" t="s">
        <v>30</v>
      </c>
      <c r="B8" s="3"/>
      <c r="C8" s="3"/>
      <c r="D8" s="3"/>
      <c r="E8" s="91">
        <v>0</v>
      </c>
      <c r="F8" s="53">
        <f t="shared" si="0"/>
        <v>0</v>
      </c>
      <c r="G8" s="92"/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37">
        <f t="shared" si="1"/>
        <v>0</v>
      </c>
      <c r="P8" s="93"/>
      <c r="Q8" s="15"/>
      <c r="R8" s="15"/>
      <c r="S8" s="15"/>
      <c r="T8" s="15"/>
      <c r="U8" s="15"/>
      <c r="V8" s="15"/>
    </row>
    <row r="9" spans="1:22" ht="18" customHeight="1" x14ac:dyDescent="0.25">
      <c r="A9" s="15" t="s">
        <v>31</v>
      </c>
      <c r="B9" s="3"/>
      <c r="C9" s="3"/>
      <c r="D9" s="3"/>
      <c r="E9" s="91">
        <v>0</v>
      </c>
      <c r="F9" s="53">
        <f t="shared" si="0"/>
        <v>0</v>
      </c>
      <c r="G9" s="92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37">
        <f t="shared" si="1"/>
        <v>0</v>
      </c>
      <c r="P9" s="93"/>
      <c r="Q9" s="15"/>
      <c r="R9" s="15"/>
      <c r="S9" s="15"/>
      <c r="T9" s="15"/>
      <c r="U9" s="15"/>
      <c r="V9" s="15"/>
    </row>
    <row r="10" spans="1:22" ht="18" customHeight="1" x14ac:dyDescent="0.25">
      <c r="A10" s="15" t="s">
        <v>32</v>
      </c>
      <c r="B10" s="3"/>
      <c r="C10" s="3"/>
      <c r="D10" s="3"/>
      <c r="E10" s="91">
        <v>0</v>
      </c>
      <c r="F10" s="53">
        <f t="shared" si="0"/>
        <v>0</v>
      </c>
      <c r="G10" s="92"/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37">
        <f t="shared" si="1"/>
        <v>0</v>
      </c>
      <c r="P10" s="93"/>
      <c r="Q10" s="15"/>
      <c r="R10" s="15"/>
      <c r="S10" s="15"/>
      <c r="T10" s="15"/>
      <c r="U10" s="15"/>
      <c r="V10" s="15"/>
    </row>
    <row r="11" spans="1:22" ht="18" customHeight="1" thickBot="1" x14ac:dyDescent="0.3">
      <c r="A11" s="59"/>
      <c r="B11" s="17"/>
      <c r="C11" s="17"/>
      <c r="D11" s="17"/>
      <c r="E11" s="91">
        <v>0</v>
      </c>
      <c r="F11" s="53">
        <f t="shared" si="0"/>
        <v>0</v>
      </c>
      <c r="G11" s="92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37">
        <f t="shared" si="1"/>
        <v>0</v>
      </c>
      <c r="P11" s="94"/>
      <c r="Q11" s="15"/>
      <c r="R11" s="15"/>
      <c r="S11" s="15"/>
      <c r="T11" s="15"/>
      <c r="U11" s="15"/>
      <c r="V11" s="15"/>
    </row>
    <row r="12" spans="1:22" ht="18" customHeight="1" thickBot="1" x14ac:dyDescent="0.35">
      <c r="A12" s="95" t="s">
        <v>22</v>
      </c>
      <c r="B12" s="96"/>
      <c r="C12" s="96"/>
      <c r="D12" s="96"/>
      <c r="E12" s="25">
        <f>SUM(E5:E11)</f>
        <v>90000</v>
      </c>
      <c r="F12" s="29">
        <f t="shared" si="0"/>
        <v>67500</v>
      </c>
      <c r="G12" s="97"/>
      <c r="H12" s="51">
        <f>SUM(H5:H11)</f>
        <v>0</v>
      </c>
      <c r="I12" s="51">
        <f>SUM(I5:I11)</f>
        <v>22500</v>
      </c>
      <c r="J12" s="51">
        <f>SUM(J5:J11)</f>
        <v>0</v>
      </c>
      <c r="K12" s="51">
        <f>SUM(K5:K11)</f>
        <v>0</v>
      </c>
      <c r="L12" s="51">
        <f>SUM(L5:L11)</f>
        <v>0</v>
      </c>
      <c r="M12" s="51">
        <f>SUM(M5:M11)</f>
        <v>0</v>
      </c>
      <c r="N12" s="51">
        <f>SUM(N5:N11)</f>
        <v>0</v>
      </c>
      <c r="O12" s="38">
        <f>SUM(O5:O11)</f>
        <v>22500</v>
      </c>
      <c r="P12" s="15"/>
      <c r="Q12" s="15"/>
      <c r="R12" s="15"/>
      <c r="S12" s="15"/>
      <c r="T12" s="15"/>
      <c r="U12" s="15"/>
      <c r="V12" s="15"/>
    </row>
    <row r="13" spans="1:22" ht="15.75" customHeight="1" x14ac:dyDescent="0.25">
      <c r="A13" s="98"/>
      <c r="D13" s="99"/>
      <c r="E13" s="91"/>
      <c r="F13" s="99"/>
      <c r="G13" s="100"/>
      <c r="H13" s="58"/>
      <c r="I13" s="33"/>
      <c r="J13" s="58"/>
      <c r="K13" s="33"/>
      <c r="L13" s="33"/>
      <c r="M13" s="58"/>
      <c r="N13" s="33"/>
      <c r="O13" s="15"/>
      <c r="P13" s="15"/>
      <c r="Q13" s="15"/>
      <c r="R13" s="15"/>
      <c r="S13" s="15"/>
      <c r="T13" s="15"/>
      <c r="U13" s="15"/>
      <c r="V13" s="15"/>
    </row>
    <row r="14" spans="1:22" ht="15.75" thickBot="1" x14ac:dyDescent="0.3">
      <c r="G14" s="100"/>
      <c r="H14" s="33"/>
      <c r="I14" s="33"/>
      <c r="J14" s="33"/>
      <c r="K14" s="33"/>
      <c r="L14" s="33"/>
      <c r="M14" s="33"/>
      <c r="N14" s="33"/>
    </row>
    <row r="15" spans="1:22" ht="34.5" customHeight="1" thickBot="1" x14ac:dyDescent="0.3">
      <c r="A15" s="22" t="s">
        <v>13</v>
      </c>
      <c r="B15" s="101"/>
      <c r="C15" s="102"/>
      <c r="D15" s="102"/>
      <c r="E15" s="103" t="s">
        <v>1</v>
      </c>
      <c r="F15" s="35" t="s">
        <v>8</v>
      </c>
      <c r="G15" s="105"/>
      <c r="H15" s="65" t="s">
        <v>27</v>
      </c>
      <c r="I15" s="32" t="s">
        <v>2</v>
      </c>
      <c r="J15" s="32" t="s">
        <v>3</v>
      </c>
      <c r="K15" s="28" t="s">
        <v>4</v>
      </c>
      <c r="L15" s="28" t="s">
        <v>5</v>
      </c>
      <c r="M15" s="28" t="s">
        <v>6</v>
      </c>
      <c r="N15" s="28" t="s">
        <v>23</v>
      </c>
      <c r="O15" s="36" t="s">
        <v>24</v>
      </c>
    </row>
    <row r="16" spans="1:22" x14ac:dyDescent="0.25">
      <c r="A16" s="71" t="s">
        <v>39</v>
      </c>
      <c r="B16" s="16"/>
      <c r="C16" s="16"/>
      <c r="D16" s="16"/>
      <c r="E16" s="26">
        <v>2500</v>
      </c>
      <c r="F16" s="18">
        <f t="shared" ref="F16:F23" si="2">SUM(E16-O16)</f>
        <v>-400</v>
      </c>
      <c r="G16" s="92"/>
      <c r="H16" s="4">
        <v>0</v>
      </c>
      <c r="I16" s="4">
        <v>2900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37">
        <f t="shared" ref="O16:O22" si="3">SUM(H16:N16)</f>
        <v>2900</v>
      </c>
    </row>
    <row r="17" spans="1:15" x14ac:dyDescent="0.25">
      <c r="A17" s="71" t="s">
        <v>40</v>
      </c>
      <c r="B17" s="16"/>
      <c r="C17" s="16"/>
      <c r="D17" s="16"/>
      <c r="E17" s="26">
        <v>2500</v>
      </c>
      <c r="F17" s="19">
        <f t="shared" si="2"/>
        <v>2500</v>
      </c>
      <c r="G17" s="92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37">
        <f t="shared" si="3"/>
        <v>0</v>
      </c>
    </row>
    <row r="18" spans="1:15" x14ac:dyDescent="0.25">
      <c r="A18" s="71" t="s">
        <v>41</v>
      </c>
      <c r="B18" s="72"/>
      <c r="C18" s="72"/>
      <c r="D18" s="72"/>
      <c r="E18" s="26">
        <v>4000</v>
      </c>
      <c r="F18" s="19">
        <f t="shared" si="2"/>
        <v>4000</v>
      </c>
      <c r="G18" s="92"/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37">
        <f t="shared" si="3"/>
        <v>0</v>
      </c>
    </row>
    <row r="19" spans="1:15" x14ac:dyDescent="0.25">
      <c r="A19" s="71"/>
      <c r="B19" s="16"/>
      <c r="C19" s="16"/>
      <c r="D19" s="16"/>
      <c r="E19" s="26">
        <v>0</v>
      </c>
      <c r="F19" s="19">
        <f t="shared" si="2"/>
        <v>0</v>
      </c>
      <c r="G19" s="92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37">
        <f t="shared" si="3"/>
        <v>0</v>
      </c>
    </row>
    <row r="20" spans="1:15" x14ac:dyDescent="0.25">
      <c r="A20" s="71"/>
      <c r="B20" s="16"/>
      <c r="C20" s="16"/>
      <c r="D20" s="16"/>
      <c r="E20" s="26">
        <v>0</v>
      </c>
      <c r="F20" s="19">
        <f t="shared" si="2"/>
        <v>0</v>
      </c>
      <c r="G20" s="92"/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37">
        <f t="shared" si="3"/>
        <v>0</v>
      </c>
    </row>
    <row r="21" spans="1:15" x14ac:dyDescent="0.25">
      <c r="A21" s="71"/>
      <c r="B21" s="16"/>
      <c r="C21" s="16"/>
      <c r="D21" s="16"/>
      <c r="E21" s="26">
        <v>0</v>
      </c>
      <c r="F21" s="19">
        <f t="shared" si="2"/>
        <v>0</v>
      </c>
      <c r="G21" s="92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37">
        <f t="shared" si="3"/>
        <v>0</v>
      </c>
    </row>
    <row r="22" spans="1:15" ht="15.75" thickBot="1" x14ac:dyDescent="0.3">
      <c r="A22" s="73"/>
      <c r="B22" s="16"/>
      <c r="C22" s="16"/>
      <c r="D22" s="16"/>
      <c r="E22" s="26">
        <v>0</v>
      </c>
      <c r="F22" s="19">
        <f t="shared" si="2"/>
        <v>0</v>
      </c>
      <c r="G22" s="92"/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37">
        <f t="shared" si="3"/>
        <v>0</v>
      </c>
    </row>
    <row r="23" spans="1:15" ht="19.5" customHeight="1" thickBot="1" x14ac:dyDescent="0.35">
      <c r="A23" s="95" t="s">
        <v>22</v>
      </c>
      <c r="B23" s="106"/>
      <c r="C23" s="106"/>
      <c r="D23" s="106"/>
      <c r="E23" s="25">
        <f>SUM(E16:E22)</f>
        <v>9000</v>
      </c>
      <c r="F23" s="29">
        <f t="shared" si="2"/>
        <v>6100</v>
      </c>
      <c r="G23" s="105"/>
      <c r="H23" s="51">
        <f>SUM(H16:H22)</f>
        <v>0</v>
      </c>
      <c r="I23" s="51">
        <f>SUM(I16:I22)</f>
        <v>2900</v>
      </c>
      <c r="J23" s="51">
        <f>SUM(J16:J22)</f>
        <v>0</v>
      </c>
      <c r="K23" s="51">
        <f>SUM(K16:K22)</f>
        <v>0</v>
      </c>
      <c r="L23" s="51">
        <f>SUM(L16:L22)</f>
        <v>0</v>
      </c>
      <c r="M23" s="51">
        <f>SUM(M16:M22)</f>
        <v>0</v>
      </c>
      <c r="N23" s="51">
        <f>SUM(N16:N22)</f>
        <v>0</v>
      </c>
      <c r="O23" s="38">
        <f>SUM(O16:O22)</f>
        <v>2900</v>
      </c>
    </row>
    <row r="24" spans="1:15" x14ac:dyDescent="0.25">
      <c r="D24" s="99"/>
      <c r="E24" s="99"/>
      <c r="G24" s="100"/>
      <c r="H24" s="33"/>
      <c r="I24" s="33"/>
      <c r="J24" s="33"/>
      <c r="K24" s="33"/>
      <c r="L24" s="33"/>
      <c r="M24" s="33"/>
      <c r="N24" s="33"/>
    </row>
    <row r="25" spans="1:15" ht="15.75" thickBot="1" x14ac:dyDescent="0.3">
      <c r="G25" s="100"/>
      <c r="H25" s="15"/>
      <c r="I25" s="15"/>
      <c r="J25" s="15"/>
      <c r="K25" s="15"/>
      <c r="L25" s="15"/>
      <c r="M25" s="15"/>
      <c r="N25" s="15"/>
    </row>
    <row r="26" spans="1:15" ht="30" customHeight="1" thickBot="1" x14ac:dyDescent="0.3">
      <c r="A26" s="20" t="s">
        <v>25</v>
      </c>
      <c r="B26" s="107"/>
      <c r="C26" s="108"/>
      <c r="D26" s="109"/>
      <c r="E26" s="110" t="s">
        <v>1</v>
      </c>
      <c r="F26" s="35" t="s">
        <v>8</v>
      </c>
      <c r="G26" s="105"/>
      <c r="H26" s="65" t="s">
        <v>27</v>
      </c>
      <c r="I26" s="32" t="s">
        <v>2</v>
      </c>
      <c r="J26" s="32" t="s">
        <v>3</v>
      </c>
      <c r="K26" s="28" t="s">
        <v>4</v>
      </c>
      <c r="L26" s="28" t="s">
        <v>5</v>
      </c>
      <c r="M26" s="28" t="s">
        <v>6</v>
      </c>
      <c r="N26" s="28" t="s">
        <v>23</v>
      </c>
      <c r="O26" s="36" t="s">
        <v>24</v>
      </c>
    </row>
    <row r="27" spans="1:15" ht="18.75" customHeight="1" x14ac:dyDescent="0.25">
      <c r="A27" s="13" t="s">
        <v>42</v>
      </c>
      <c r="B27" s="6" t="s">
        <v>0</v>
      </c>
      <c r="C27" s="3"/>
      <c r="D27" s="14"/>
      <c r="E27" s="27">
        <v>500</v>
      </c>
      <c r="F27" s="19">
        <f t="shared" ref="F27:F34" si="4">SUM(E27-O27)</f>
        <v>100</v>
      </c>
      <c r="G27" s="100"/>
      <c r="H27" s="4">
        <v>0</v>
      </c>
      <c r="I27" s="4">
        <v>400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37">
        <f t="shared" ref="O27:O34" si="5">SUM(H27:N27)</f>
        <v>400</v>
      </c>
    </row>
    <row r="28" spans="1:15" x14ac:dyDescent="0.25">
      <c r="A28" s="13" t="s">
        <v>43</v>
      </c>
      <c r="B28" s="6"/>
      <c r="C28" s="3"/>
      <c r="D28" s="4"/>
      <c r="E28" s="27">
        <v>900</v>
      </c>
      <c r="F28" s="19">
        <f t="shared" si="4"/>
        <v>150</v>
      </c>
      <c r="G28" s="105"/>
      <c r="H28" s="4">
        <v>0</v>
      </c>
      <c r="I28" s="4">
        <v>750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37">
        <f t="shared" si="5"/>
        <v>750</v>
      </c>
    </row>
    <row r="29" spans="1:15" x14ac:dyDescent="0.25">
      <c r="A29" s="13" t="s">
        <v>44</v>
      </c>
      <c r="B29" s="6"/>
      <c r="C29" s="3"/>
      <c r="D29" s="4"/>
      <c r="E29" s="27">
        <v>1200</v>
      </c>
      <c r="F29" s="19">
        <f t="shared" si="4"/>
        <v>1200</v>
      </c>
      <c r="G29" s="105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37">
        <f t="shared" si="5"/>
        <v>0</v>
      </c>
    </row>
    <row r="30" spans="1:15" x14ac:dyDescent="0.25">
      <c r="A30" s="13"/>
      <c r="B30" s="6"/>
      <c r="C30" s="3"/>
      <c r="D30" s="4"/>
      <c r="E30" s="27">
        <v>0</v>
      </c>
      <c r="F30" s="19">
        <f t="shared" si="4"/>
        <v>0</v>
      </c>
      <c r="G30" s="105"/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37">
        <f t="shared" si="5"/>
        <v>0</v>
      </c>
    </row>
    <row r="31" spans="1:15" x14ac:dyDescent="0.25">
      <c r="A31" s="13"/>
      <c r="B31" s="6"/>
      <c r="C31" s="3"/>
      <c r="D31" s="4"/>
      <c r="E31" s="27">
        <v>0</v>
      </c>
      <c r="F31" s="19">
        <f t="shared" si="4"/>
        <v>0</v>
      </c>
      <c r="G31" s="100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37">
        <f t="shared" si="5"/>
        <v>0</v>
      </c>
    </row>
    <row r="32" spans="1:15" x14ac:dyDescent="0.25">
      <c r="A32" s="13"/>
      <c r="B32" s="6"/>
      <c r="C32" s="3"/>
      <c r="D32" s="4"/>
      <c r="E32" s="27">
        <v>0</v>
      </c>
      <c r="F32" s="19">
        <f t="shared" si="4"/>
        <v>0</v>
      </c>
      <c r="G32" s="100"/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37">
        <f t="shared" si="5"/>
        <v>0</v>
      </c>
    </row>
    <row r="33" spans="1:15" x14ac:dyDescent="0.25">
      <c r="A33" s="13"/>
      <c r="B33" s="6"/>
      <c r="C33" s="3"/>
      <c r="D33" s="4"/>
      <c r="E33" s="27">
        <v>0</v>
      </c>
      <c r="F33" s="19">
        <f t="shared" si="4"/>
        <v>0</v>
      </c>
      <c r="G33" s="100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37">
        <f t="shared" si="5"/>
        <v>0</v>
      </c>
    </row>
    <row r="34" spans="1:15" ht="15.75" thickBot="1" x14ac:dyDescent="0.3">
      <c r="A34" s="13"/>
      <c r="B34" s="6"/>
      <c r="C34" s="3"/>
      <c r="D34" s="4"/>
      <c r="E34" s="27">
        <v>0</v>
      </c>
      <c r="F34" s="19">
        <f t="shared" si="4"/>
        <v>0</v>
      </c>
      <c r="G34" s="10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37">
        <f t="shared" si="5"/>
        <v>0</v>
      </c>
    </row>
    <row r="35" spans="1:15" ht="19.5" thickBot="1" x14ac:dyDescent="0.35">
      <c r="A35" s="111" t="s">
        <v>22</v>
      </c>
      <c r="B35" s="112"/>
      <c r="C35" s="96"/>
      <c r="D35" s="113"/>
      <c r="E35" s="25">
        <f>SUM(E27:E34)</f>
        <v>2600</v>
      </c>
      <c r="F35" s="29">
        <f>E35-O35</f>
        <v>1450</v>
      </c>
      <c r="G35" s="100"/>
      <c r="H35" s="51">
        <f t="shared" ref="H35:O35" si="6">SUM(H27:H34)</f>
        <v>0</v>
      </c>
      <c r="I35" s="51">
        <f t="shared" si="6"/>
        <v>1150</v>
      </c>
      <c r="J35" s="51">
        <f t="shared" si="6"/>
        <v>0</v>
      </c>
      <c r="K35" s="51">
        <f t="shared" si="6"/>
        <v>0</v>
      </c>
      <c r="L35" s="51">
        <f t="shared" si="6"/>
        <v>0</v>
      </c>
      <c r="M35" s="51">
        <f t="shared" si="6"/>
        <v>0</v>
      </c>
      <c r="N35" s="51">
        <f t="shared" si="6"/>
        <v>0</v>
      </c>
      <c r="O35" s="38">
        <f t="shared" si="6"/>
        <v>1150</v>
      </c>
    </row>
    <row r="36" spans="1:15" x14ac:dyDescent="0.25">
      <c r="B36" s="5"/>
      <c r="G36" s="100"/>
      <c r="H36" s="15"/>
      <c r="I36" s="15"/>
      <c r="J36" s="15"/>
      <c r="K36" s="15"/>
      <c r="L36" s="15"/>
      <c r="M36" s="15"/>
      <c r="N36" s="15"/>
    </row>
    <row r="37" spans="1:15" ht="15.75" thickBot="1" x14ac:dyDescent="0.3">
      <c r="B37" s="5"/>
      <c r="G37" s="100"/>
      <c r="H37" s="15"/>
      <c r="I37" s="15"/>
      <c r="J37" s="15"/>
      <c r="K37" s="15"/>
      <c r="L37" s="15"/>
      <c r="M37" s="15"/>
      <c r="N37" s="15"/>
    </row>
    <row r="38" spans="1:15" ht="36" customHeight="1" thickBot="1" x14ac:dyDescent="0.3">
      <c r="A38" s="23" t="s">
        <v>20</v>
      </c>
      <c r="B38" s="114"/>
      <c r="C38" s="115"/>
      <c r="D38" s="116"/>
      <c r="E38" s="117" t="s">
        <v>1</v>
      </c>
      <c r="F38" s="35" t="s">
        <v>8</v>
      </c>
      <c r="G38" s="105"/>
      <c r="H38" s="65" t="s">
        <v>27</v>
      </c>
      <c r="I38" s="32" t="s">
        <v>2</v>
      </c>
      <c r="J38" s="32" t="s">
        <v>3</v>
      </c>
      <c r="K38" s="28" t="s">
        <v>4</v>
      </c>
      <c r="L38" s="28" t="s">
        <v>5</v>
      </c>
      <c r="M38" s="28" t="s">
        <v>6</v>
      </c>
      <c r="N38" s="28" t="s">
        <v>23</v>
      </c>
      <c r="O38" s="36" t="s">
        <v>24</v>
      </c>
    </row>
    <row r="39" spans="1:15" ht="15" customHeight="1" x14ac:dyDescent="0.25">
      <c r="A39" s="1" t="s">
        <v>45</v>
      </c>
      <c r="B39" s="5"/>
      <c r="D39" s="2"/>
      <c r="E39" s="27">
        <v>1500</v>
      </c>
      <c r="F39" s="19">
        <f>E39-O39</f>
        <v>-220</v>
      </c>
      <c r="G39" s="100"/>
      <c r="H39" s="4">
        <v>0</v>
      </c>
      <c r="I39" s="4">
        <v>1720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37">
        <f>SUM(H39:N39)</f>
        <v>1720</v>
      </c>
    </row>
    <row r="40" spans="1:15" ht="15" customHeight="1" x14ac:dyDescent="0.25">
      <c r="B40" s="5"/>
      <c r="D40" s="2"/>
      <c r="E40" s="27">
        <v>0</v>
      </c>
      <c r="F40" s="19">
        <f t="shared" ref="F40:F44" si="7">E40-O40</f>
        <v>0</v>
      </c>
      <c r="G40" s="100"/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37">
        <f t="shared" ref="O40:O44" si="8">SUM(H40:N40)</f>
        <v>0</v>
      </c>
    </row>
    <row r="41" spans="1:15" ht="15" customHeight="1" x14ac:dyDescent="0.25">
      <c r="B41" s="5"/>
      <c r="D41" s="2"/>
      <c r="E41" s="27">
        <v>0</v>
      </c>
      <c r="F41" s="19">
        <f t="shared" si="7"/>
        <v>0</v>
      </c>
      <c r="G41" s="100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37">
        <f t="shared" si="8"/>
        <v>0</v>
      </c>
    </row>
    <row r="42" spans="1:15" ht="15" customHeight="1" x14ac:dyDescent="0.25">
      <c r="B42" s="5"/>
      <c r="D42" s="2"/>
      <c r="E42" s="27">
        <v>0</v>
      </c>
      <c r="F42" s="19">
        <f t="shared" si="7"/>
        <v>0</v>
      </c>
      <c r="G42" s="100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37">
        <f t="shared" si="8"/>
        <v>0</v>
      </c>
    </row>
    <row r="43" spans="1:15" ht="15" customHeight="1" x14ac:dyDescent="0.25">
      <c r="B43" s="5"/>
      <c r="D43" s="2"/>
      <c r="E43" s="27">
        <v>0</v>
      </c>
      <c r="F43" s="19">
        <f t="shared" si="7"/>
        <v>0</v>
      </c>
      <c r="G43" s="100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37">
        <f t="shared" si="8"/>
        <v>0</v>
      </c>
    </row>
    <row r="44" spans="1:15" ht="15.75" thickBot="1" x14ac:dyDescent="0.3">
      <c r="B44" s="6"/>
      <c r="D44" s="4"/>
      <c r="E44" s="27">
        <v>0</v>
      </c>
      <c r="F44" s="19">
        <f t="shared" si="7"/>
        <v>0</v>
      </c>
      <c r="G44" s="100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37">
        <f t="shared" si="8"/>
        <v>0</v>
      </c>
    </row>
    <row r="45" spans="1:15" ht="24.75" customHeight="1" thickBot="1" x14ac:dyDescent="0.35">
      <c r="A45" s="95" t="s">
        <v>22</v>
      </c>
      <c r="B45" s="112"/>
      <c r="C45" s="96"/>
      <c r="D45" s="113"/>
      <c r="E45" s="25">
        <f>SUM(E39:E44)</f>
        <v>1500</v>
      </c>
      <c r="F45" s="39">
        <f>E45-O45</f>
        <v>-220</v>
      </c>
      <c r="G45" s="100"/>
      <c r="H45" s="51">
        <f>SUM(H39:H44)</f>
        <v>0</v>
      </c>
      <c r="I45" s="51">
        <f t="shared" ref="I45:N45" si="9">SUM(I39:I44)</f>
        <v>1720</v>
      </c>
      <c r="J45" s="51">
        <f t="shared" si="9"/>
        <v>0</v>
      </c>
      <c r="K45" s="51">
        <f t="shared" si="9"/>
        <v>0</v>
      </c>
      <c r="L45" s="51">
        <f t="shared" si="9"/>
        <v>0</v>
      </c>
      <c r="M45" s="51">
        <f t="shared" si="9"/>
        <v>0</v>
      </c>
      <c r="N45" s="51">
        <f t="shared" si="9"/>
        <v>0</v>
      </c>
      <c r="O45" s="38">
        <f t="shared" ref="O45" si="10">SUM(O39:O44)</f>
        <v>1720</v>
      </c>
    </row>
    <row r="46" spans="1:15" ht="15" customHeight="1" thickBot="1" x14ac:dyDescent="0.35">
      <c r="A46" s="118"/>
      <c r="B46" s="6"/>
      <c r="C46" s="3"/>
      <c r="D46" s="119"/>
      <c r="E46" s="120"/>
      <c r="F46" s="57"/>
      <c r="G46" s="100"/>
      <c r="H46" s="121"/>
      <c r="I46" s="121"/>
      <c r="J46" s="121"/>
      <c r="K46" s="121"/>
      <c r="L46" s="121"/>
      <c r="M46" s="121"/>
      <c r="N46" s="121"/>
      <c r="O46" s="122"/>
    </row>
    <row r="47" spans="1:15" ht="36.75" customHeight="1" thickBot="1" x14ac:dyDescent="0.3">
      <c r="A47" s="70" t="s">
        <v>34</v>
      </c>
      <c r="B47" s="123"/>
      <c r="C47" s="124"/>
      <c r="D47" s="125"/>
      <c r="E47" s="126" t="s">
        <v>1</v>
      </c>
      <c r="F47" s="35" t="s">
        <v>8</v>
      </c>
      <c r="G47" s="105"/>
      <c r="H47" s="65" t="s">
        <v>27</v>
      </c>
      <c r="I47" s="32" t="s">
        <v>2</v>
      </c>
      <c r="J47" s="32" t="s">
        <v>3</v>
      </c>
      <c r="K47" s="28" t="s">
        <v>4</v>
      </c>
      <c r="L47" s="28" t="s">
        <v>5</v>
      </c>
      <c r="M47" s="28" t="s">
        <v>6</v>
      </c>
      <c r="N47" s="28" t="s">
        <v>23</v>
      </c>
      <c r="O47" s="36" t="s">
        <v>24</v>
      </c>
    </row>
    <row r="48" spans="1:15" ht="15" customHeight="1" x14ac:dyDescent="0.25">
      <c r="B48" s="5"/>
      <c r="D48" s="2"/>
      <c r="E48" s="27">
        <v>0</v>
      </c>
      <c r="F48" s="19">
        <f>E48-O48</f>
        <v>0</v>
      </c>
      <c r="G48" s="100"/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37">
        <f>SUM(H48:N48)</f>
        <v>0</v>
      </c>
    </row>
    <row r="49" spans="1:15" ht="15" customHeight="1" x14ac:dyDescent="0.25">
      <c r="B49" s="5"/>
      <c r="D49" s="2"/>
      <c r="E49" s="27">
        <v>0</v>
      </c>
      <c r="F49" s="19">
        <f t="shared" ref="F49:F53" si="11">E49-O49</f>
        <v>0</v>
      </c>
      <c r="G49" s="100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37">
        <f t="shared" ref="O49:O53" si="12">SUM(H49:N49)</f>
        <v>0</v>
      </c>
    </row>
    <row r="50" spans="1:15" ht="15" customHeight="1" x14ac:dyDescent="0.25">
      <c r="B50" s="5"/>
      <c r="D50" s="2"/>
      <c r="E50" s="27">
        <v>0</v>
      </c>
      <c r="F50" s="19">
        <f t="shared" si="11"/>
        <v>0</v>
      </c>
      <c r="G50" s="100"/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37">
        <f t="shared" si="12"/>
        <v>0</v>
      </c>
    </row>
    <row r="51" spans="1:15" ht="15" customHeight="1" x14ac:dyDescent="0.25">
      <c r="B51" s="5"/>
      <c r="D51" s="2"/>
      <c r="E51" s="27">
        <v>0</v>
      </c>
      <c r="F51" s="19">
        <f t="shared" si="11"/>
        <v>0</v>
      </c>
      <c r="G51" s="100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37">
        <f t="shared" si="12"/>
        <v>0</v>
      </c>
    </row>
    <row r="52" spans="1:15" ht="15" customHeight="1" x14ac:dyDescent="0.25">
      <c r="B52" s="5"/>
      <c r="D52" s="2"/>
      <c r="E52" s="27">
        <v>0</v>
      </c>
      <c r="F52" s="19">
        <f t="shared" si="11"/>
        <v>0</v>
      </c>
      <c r="G52" s="100"/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37">
        <f t="shared" si="12"/>
        <v>0</v>
      </c>
    </row>
    <row r="53" spans="1:15" ht="15" customHeight="1" thickBot="1" x14ac:dyDescent="0.3">
      <c r="B53" s="6"/>
      <c r="D53" s="4"/>
      <c r="E53" s="27">
        <v>0</v>
      </c>
      <c r="F53" s="19">
        <f t="shared" si="11"/>
        <v>0</v>
      </c>
      <c r="G53" s="100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37">
        <f t="shared" si="12"/>
        <v>0</v>
      </c>
    </row>
    <row r="54" spans="1:15" ht="23.25" customHeight="1" thickBot="1" x14ac:dyDescent="0.35">
      <c r="A54" s="95" t="s">
        <v>22</v>
      </c>
      <c r="B54" s="112"/>
      <c r="C54" s="96"/>
      <c r="D54" s="113"/>
      <c r="E54" s="25">
        <f>SUM(E48:E53)</f>
        <v>0</v>
      </c>
      <c r="F54" s="39">
        <f>E54-O54</f>
        <v>0</v>
      </c>
      <c r="G54" s="100"/>
      <c r="H54" s="51">
        <f>SUM(H48:H53)</f>
        <v>0</v>
      </c>
      <c r="I54" s="51">
        <f t="shared" ref="I54:O54" si="13">SUM(I48:I53)</f>
        <v>0</v>
      </c>
      <c r="J54" s="51">
        <f t="shared" si="13"/>
        <v>0</v>
      </c>
      <c r="K54" s="51">
        <f t="shared" si="13"/>
        <v>0</v>
      </c>
      <c r="L54" s="51">
        <f t="shared" si="13"/>
        <v>0</v>
      </c>
      <c r="M54" s="51">
        <f t="shared" si="13"/>
        <v>0</v>
      </c>
      <c r="N54" s="51">
        <f t="shared" si="13"/>
        <v>0</v>
      </c>
      <c r="O54" s="38">
        <f t="shared" si="13"/>
        <v>0</v>
      </c>
    </row>
    <row r="55" spans="1:15" ht="15" customHeight="1" x14ac:dyDescent="0.3">
      <c r="A55" s="118"/>
      <c r="B55" s="6"/>
      <c r="C55" s="3"/>
      <c r="D55" s="119"/>
      <c r="E55" s="120"/>
      <c r="F55" s="57"/>
      <c r="G55" s="100"/>
      <c r="H55" s="121"/>
      <c r="I55" s="121"/>
      <c r="J55" s="121"/>
      <c r="K55" s="121"/>
      <c r="L55" s="121"/>
      <c r="M55" s="121"/>
      <c r="N55" s="121"/>
      <c r="O55" s="122"/>
    </row>
    <row r="56" spans="1:15" ht="15" customHeight="1" x14ac:dyDescent="0.3">
      <c r="A56" s="118"/>
      <c r="B56" s="6"/>
      <c r="C56" s="3"/>
      <c r="D56" s="119"/>
      <c r="E56" s="120"/>
      <c r="F56" s="57"/>
      <c r="G56" s="100"/>
      <c r="H56" s="121"/>
      <c r="I56" s="121"/>
      <c r="J56" s="121"/>
      <c r="K56" s="121"/>
      <c r="L56" s="121"/>
      <c r="M56" s="121"/>
      <c r="N56" s="121"/>
      <c r="O56" s="122"/>
    </row>
    <row r="57" spans="1:15" ht="15" customHeight="1" x14ac:dyDescent="0.25">
      <c r="B57" s="5"/>
      <c r="G57" s="100"/>
      <c r="H57" s="15"/>
      <c r="I57" s="15"/>
      <c r="J57" s="15"/>
      <c r="K57" s="15"/>
      <c r="L57" s="15"/>
      <c r="M57" s="15"/>
      <c r="N57" s="15"/>
    </row>
    <row r="58" spans="1:15" ht="15.75" thickBot="1" x14ac:dyDescent="0.3">
      <c r="G58" s="100"/>
      <c r="H58" s="15"/>
      <c r="I58" s="15"/>
      <c r="J58" s="15"/>
      <c r="K58" s="15"/>
      <c r="L58" s="15"/>
      <c r="M58" s="15"/>
      <c r="N58" s="15"/>
    </row>
    <row r="59" spans="1:15" ht="32.25" customHeight="1" thickBot="1" x14ac:dyDescent="0.3">
      <c r="A59" s="24" t="s">
        <v>33</v>
      </c>
      <c r="B59" s="127"/>
      <c r="C59" s="128"/>
      <c r="D59" s="129"/>
      <c r="E59" s="130" t="s">
        <v>1</v>
      </c>
      <c r="F59" s="104" t="s">
        <v>8</v>
      </c>
      <c r="G59" s="131"/>
      <c r="H59" s="65" t="s">
        <v>27</v>
      </c>
      <c r="I59" s="32" t="s">
        <v>2</v>
      </c>
      <c r="J59" s="32" t="s">
        <v>3</v>
      </c>
      <c r="K59" s="28" t="s">
        <v>4</v>
      </c>
      <c r="L59" s="28" t="s">
        <v>5</v>
      </c>
      <c r="M59" s="28" t="s">
        <v>6</v>
      </c>
      <c r="N59" s="28" t="s">
        <v>23</v>
      </c>
      <c r="O59" s="89" t="s">
        <v>24</v>
      </c>
    </row>
    <row r="60" spans="1:15" ht="26.25" customHeight="1" thickBot="1" x14ac:dyDescent="0.3">
      <c r="A60" s="31" t="s">
        <v>21</v>
      </c>
      <c r="B60" s="30"/>
      <c r="C60" s="30"/>
      <c r="D60" s="30"/>
      <c r="E60" s="147">
        <f>E12*0.15</f>
        <v>13500</v>
      </c>
      <c r="F60" s="76">
        <f>E60-O60</f>
        <v>10125</v>
      </c>
      <c r="G60" s="132"/>
      <c r="H60" s="148">
        <f>H12*0.15</f>
        <v>0</v>
      </c>
      <c r="I60" s="148">
        <f>I12*0.15</f>
        <v>3375</v>
      </c>
      <c r="J60" s="148">
        <f>J12*0.15</f>
        <v>0</v>
      </c>
      <c r="K60" s="148">
        <f>K12*0.15</f>
        <v>0</v>
      </c>
      <c r="L60" s="148">
        <f>L12*0.15</f>
        <v>0</v>
      </c>
      <c r="M60" s="148">
        <f>M12*0.15</f>
        <v>0</v>
      </c>
      <c r="N60" s="148">
        <f>N12*0.15</f>
        <v>0</v>
      </c>
      <c r="O60" s="75">
        <f>SUM(H60:N60)</f>
        <v>3375</v>
      </c>
    </row>
    <row r="61" spans="1:15" ht="15.75" thickBot="1" x14ac:dyDescent="0.3">
      <c r="G61" s="100"/>
      <c r="H61" s="3"/>
      <c r="I61" s="3"/>
      <c r="J61" s="3"/>
      <c r="K61" s="3"/>
      <c r="L61" s="3"/>
      <c r="M61" s="3"/>
      <c r="N61" s="3"/>
    </row>
    <row r="62" spans="1:15" ht="27" customHeight="1" thickBot="1" x14ac:dyDescent="0.3">
      <c r="A62" s="133" t="s">
        <v>18</v>
      </c>
      <c r="B62" s="134"/>
      <c r="C62" s="50">
        <v>0.75</v>
      </c>
      <c r="D62" s="50">
        <v>0.25</v>
      </c>
      <c r="G62" s="100"/>
      <c r="H62" s="15"/>
      <c r="I62" s="15"/>
      <c r="J62" s="15"/>
      <c r="K62" s="15"/>
      <c r="L62" s="15"/>
      <c r="M62" s="15"/>
      <c r="N62" s="15"/>
    </row>
    <row r="63" spans="1:15" ht="33.75" customHeight="1" thickBot="1" x14ac:dyDescent="0.3">
      <c r="A63" s="135" t="s">
        <v>17</v>
      </c>
      <c r="B63" s="136" t="s">
        <v>1</v>
      </c>
      <c r="C63" s="136" t="s">
        <v>16</v>
      </c>
      <c r="D63" s="136" t="s">
        <v>15</v>
      </c>
      <c r="E63" s="137"/>
      <c r="F63" s="40" t="s">
        <v>14</v>
      </c>
      <c r="G63" s="138"/>
      <c r="H63" s="149" t="s">
        <v>27</v>
      </c>
      <c r="I63" s="150" t="s">
        <v>2</v>
      </c>
      <c r="J63" s="150" t="s">
        <v>3</v>
      </c>
      <c r="K63" s="151" t="s">
        <v>4</v>
      </c>
      <c r="L63" s="151" t="s">
        <v>5</v>
      </c>
      <c r="M63" s="151" t="s">
        <v>6</v>
      </c>
      <c r="N63" s="151" t="s">
        <v>23</v>
      </c>
      <c r="O63" s="36" t="s">
        <v>24</v>
      </c>
    </row>
    <row r="64" spans="1:15" ht="18.75" customHeight="1" x14ac:dyDescent="0.3">
      <c r="A64" s="41" t="str">
        <f>A4</f>
        <v>Staff</v>
      </c>
      <c r="B64" s="7">
        <f>E12</f>
        <v>90000</v>
      </c>
      <c r="C64" s="7">
        <f>SUM(B64*C62)</f>
        <v>67500</v>
      </c>
      <c r="D64" s="7">
        <f>SUM(B64*D62)</f>
        <v>22500</v>
      </c>
      <c r="E64" s="139"/>
      <c r="F64" s="66">
        <f t="shared" ref="F64:F70" si="14">B64-O64</f>
        <v>67500</v>
      </c>
      <c r="G64" s="138"/>
      <c r="H64" s="55">
        <f>SUM(H12)</f>
        <v>0</v>
      </c>
      <c r="I64" s="55">
        <f>SUM(I12)</f>
        <v>22500</v>
      </c>
      <c r="J64" s="55">
        <f>SUM(J12)</f>
        <v>0</v>
      </c>
      <c r="K64" s="55">
        <f>SUM(K12)</f>
        <v>0</v>
      </c>
      <c r="L64" s="55">
        <f>SUM(L12)</f>
        <v>0</v>
      </c>
      <c r="M64" s="55">
        <f>SUM(M12)</f>
        <v>0</v>
      </c>
      <c r="N64" s="55">
        <f>SUM(N12)</f>
        <v>0</v>
      </c>
      <c r="O64" s="42">
        <f>SUM(O12)</f>
        <v>22500</v>
      </c>
    </row>
    <row r="65" spans="1:17" ht="18.75" x14ac:dyDescent="0.3">
      <c r="A65" s="43" t="str">
        <f>A15</f>
        <v>Travel and accomodation</v>
      </c>
      <c r="B65" s="8">
        <f>E23</f>
        <v>9000</v>
      </c>
      <c r="C65" s="8">
        <f>SUM(B65*C62)</f>
        <v>6750</v>
      </c>
      <c r="D65" s="8">
        <f>SUM(B65*D62)</f>
        <v>2250</v>
      </c>
      <c r="E65" s="139"/>
      <c r="F65" s="66">
        <f t="shared" si="14"/>
        <v>6100</v>
      </c>
      <c r="G65" s="138"/>
      <c r="H65" s="55">
        <f t="shared" ref="H65:O65" si="15">SUM(H23)</f>
        <v>0</v>
      </c>
      <c r="I65" s="55">
        <f t="shared" si="15"/>
        <v>2900</v>
      </c>
      <c r="J65" s="55">
        <f t="shared" si="15"/>
        <v>0</v>
      </c>
      <c r="K65" s="55">
        <f t="shared" si="15"/>
        <v>0</v>
      </c>
      <c r="L65" s="55">
        <f t="shared" si="15"/>
        <v>0</v>
      </c>
      <c r="M65" s="55">
        <f t="shared" si="15"/>
        <v>0</v>
      </c>
      <c r="N65" s="55">
        <f t="shared" si="15"/>
        <v>0</v>
      </c>
      <c r="O65" s="44">
        <f t="shared" si="15"/>
        <v>2900</v>
      </c>
    </row>
    <row r="66" spans="1:17" ht="18.75" x14ac:dyDescent="0.3">
      <c r="A66" s="45" t="str">
        <f>A26</f>
        <v>External expertise</v>
      </c>
      <c r="B66" s="9">
        <f>E35</f>
        <v>2600</v>
      </c>
      <c r="C66" s="9">
        <f>SUM(B66*C62)</f>
        <v>1950</v>
      </c>
      <c r="D66" s="9">
        <f>SUM(B66*D62)</f>
        <v>650</v>
      </c>
      <c r="E66" s="139"/>
      <c r="F66" s="66">
        <f t="shared" si="14"/>
        <v>1450</v>
      </c>
      <c r="G66" s="138"/>
      <c r="H66" s="55">
        <f t="shared" ref="H66:O66" si="16">SUM(H35)</f>
        <v>0</v>
      </c>
      <c r="I66" s="55">
        <f t="shared" si="16"/>
        <v>1150</v>
      </c>
      <c r="J66" s="55">
        <f t="shared" si="16"/>
        <v>0</v>
      </c>
      <c r="K66" s="55">
        <f t="shared" si="16"/>
        <v>0</v>
      </c>
      <c r="L66" s="55">
        <f t="shared" si="16"/>
        <v>0</v>
      </c>
      <c r="M66" s="55">
        <f t="shared" si="16"/>
        <v>0</v>
      </c>
      <c r="N66" s="55">
        <f t="shared" si="16"/>
        <v>0</v>
      </c>
      <c r="O66" s="44">
        <f t="shared" si="16"/>
        <v>1150</v>
      </c>
    </row>
    <row r="67" spans="1:17" ht="18.75" x14ac:dyDescent="0.3">
      <c r="A67" s="46" t="str">
        <f>A38</f>
        <v>Equipment</v>
      </c>
      <c r="B67" s="10">
        <f>E45</f>
        <v>1500</v>
      </c>
      <c r="C67" s="10">
        <f>SUM(B67*C62)</f>
        <v>1125</v>
      </c>
      <c r="D67" s="10">
        <f>SUM(B67*D62)</f>
        <v>375</v>
      </c>
      <c r="E67" s="139"/>
      <c r="F67" s="66">
        <f>B67-O67</f>
        <v>-220</v>
      </c>
      <c r="G67" s="138"/>
      <c r="H67" s="55">
        <f t="shared" ref="H67:O67" si="17">SUM(H45)</f>
        <v>0</v>
      </c>
      <c r="I67" s="55">
        <f t="shared" si="17"/>
        <v>1720</v>
      </c>
      <c r="J67" s="55">
        <f t="shared" si="17"/>
        <v>0</v>
      </c>
      <c r="K67" s="55">
        <f t="shared" si="17"/>
        <v>0</v>
      </c>
      <c r="L67" s="55">
        <f t="shared" si="17"/>
        <v>0</v>
      </c>
      <c r="M67" s="55">
        <f t="shared" si="17"/>
        <v>0</v>
      </c>
      <c r="N67" s="55">
        <f t="shared" si="17"/>
        <v>0</v>
      </c>
      <c r="O67" s="44">
        <f t="shared" si="17"/>
        <v>1720</v>
      </c>
    </row>
    <row r="68" spans="1:17" ht="18.75" x14ac:dyDescent="0.3">
      <c r="A68" s="68" t="str">
        <f>A47</f>
        <v>Infrasturcture and works</v>
      </c>
      <c r="B68" s="69">
        <f>E54</f>
        <v>0</v>
      </c>
      <c r="C68" s="69">
        <f>SUM(B68*C62)</f>
        <v>0</v>
      </c>
      <c r="D68" s="69">
        <f>SUM(B68*D62)</f>
        <v>0</v>
      </c>
      <c r="E68" s="139"/>
      <c r="F68" s="66">
        <f>B68-O68</f>
        <v>0</v>
      </c>
      <c r="G68" s="138"/>
      <c r="H68" s="55">
        <f>SUM(H54)</f>
        <v>0</v>
      </c>
      <c r="I68" s="55">
        <f t="shared" ref="I68:N68" si="18">SUM(I54)</f>
        <v>0</v>
      </c>
      <c r="J68" s="55">
        <f t="shared" si="18"/>
        <v>0</v>
      </c>
      <c r="K68" s="55">
        <f t="shared" si="18"/>
        <v>0</v>
      </c>
      <c r="L68" s="55">
        <f t="shared" si="18"/>
        <v>0</v>
      </c>
      <c r="M68" s="55">
        <f t="shared" si="18"/>
        <v>0</v>
      </c>
      <c r="N68" s="55">
        <f t="shared" si="18"/>
        <v>0</v>
      </c>
      <c r="O68" s="44">
        <f>SUM(O54)</f>
        <v>0</v>
      </c>
    </row>
    <row r="69" spans="1:17" ht="19.5" thickBot="1" x14ac:dyDescent="0.35">
      <c r="A69" s="47" t="str">
        <f>A59</f>
        <v>Flatrate (15% of staff costs)</v>
      </c>
      <c r="B69" s="11">
        <f>E60</f>
        <v>13500</v>
      </c>
      <c r="C69" s="12">
        <f>SUM(B69*C62)</f>
        <v>10125</v>
      </c>
      <c r="D69" s="12">
        <f>SUM(B69*D62)</f>
        <v>3375</v>
      </c>
      <c r="E69" s="139"/>
      <c r="F69" s="66">
        <f>B69-O69</f>
        <v>10125</v>
      </c>
      <c r="G69" s="138"/>
      <c r="H69" s="55">
        <f t="shared" ref="H69:N69" si="19">H60</f>
        <v>0</v>
      </c>
      <c r="I69" s="55">
        <f t="shared" si="19"/>
        <v>3375</v>
      </c>
      <c r="J69" s="55">
        <f t="shared" si="19"/>
        <v>0</v>
      </c>
      <c r="K69" s="55">
        <f t="shared" si="19"/>
        <v>0</v>
      </c>
      <c r="L69" s="55">
        <f t="shared" si="19"/>
        <v>0</v>
      </c>
      <c r="M69" s="55">
        <f t="shared" si="19"/>
        <v>0</v>
      </c>
      <c r="N69" s="55">
        <f t="shared" si="19"/>
        <v>0</v>
      </c>
      <c r="O69" s="44">
        <f>SUM(O60)</f>
        <v>3375</v>
      </c>
    </row>
    <row r="70" spans="1:17" ht="21.75" thickBot="1" x14ac:dyDescent="0.4">
      <c r="A70" s="48" t="s">
        <v>1</v>
      </c>
      <c r="B70" s="63">
        <f>SUM(B64:B69)</f>
        <v>116600</v>
      </c>
      <c r="C70" s="64">
        <f>SUM(C64:C69)</f>
        <v>87450</v>
      </c>
      <c r="D70" s="64">
        <f>SUM(D64:D69)</f>
        <v>29150</v>
      </c>
      <c r="E70" s="140"/>
      <c r="F70" s="67">
        <f t="shared" si="14"/>
        <v>84955</v>
      </c>
      <c r="G70" s="141"/>
      <c r="H70" s="56">
        <f>SUM(H64:H69)</f>
        <v>0</v>
      </c>
      <c r="I70" s="56">
        <f t="shared" ref="I70:N70" si="20">SUM(I64:I69)</f>
        <v>31645</v>
      </c>
      <c r="J70" s="52">
        <f t="shared" si="20"/>
        <v>0</v>
      </c>
      <c r="K70" s="56">
        <f t="shared" si="20"/>
        <v>0</v>
      </c>
      <c r="L70" s="56">
        <f t="shared" si="20"/>
        <v>0</v>
      </c>
      <c r="M70" s="56">
        <f t="shared" si="20"/>
        <v>0</v>
      </c>
      <c r="N70" s="56">
        <f t="shared" si="20"/>
        <v>0</v>
      </c>
      <c r="O70" s="38">
        <f>SUM(O64:O69)</f>
        <v>31645</v>
      </c>
    </row>
    <row r="71" spans="1:17" ht="19.5" thickBot="1" x14ac:dyDescent="0.35">
      <c r="A71" s="48" t="s">
        <v>19</v>
      </c>
      <c r="B71" s="49">
        <f>O70/B70</f>
        <v>0.27139794168096054</v>
      </c>
      <c r="C71" s="34"/>
      <c r="D71" s="34"/>
      <c r="E71" s="142"/>
      <c r="F71" s="143"/>
      <c r="G71" s="144"/>
      <c r="O71" s="99"/>
    </row>
    <row r="72" spans="1:17" ht="15.75" x14ac:dyDescent="0.25">
      <c r="A72" s="15"/>
      <c r="B72" s="15"/>
      <c r="C72" s="15"/>
      <c r="D72" s="15"/>
      <c r="E72" s="15"/>
      <c r="F72" s="15"/>
      <c r="G72" s="144"/>
      <c r="O72" s="145"/>
      <c r="Q72" s="99"/>
    </row>
  </sheetData>
  <mergeCells count="3">
    <mergeCell ref="B1:D1"/>
    <mergeCell ref="H3:O3"/>
    <mergeCell ref="A3:F3"/>
  </mergeCells>
  <conditionalFormatting sqref="F27:F35 F55:F56 F39:F46 F64:F70 F5:F11 F16:F23">
    <cfRule type="cellIs" dxfId="11" priority="19" operator="lessThan">
      <formula>0</formula>
    </cfRule>
    <cfRule type="cellIs" dxfId="10" priority="20" operator="greaterThan">
      <formula>0</formula>
    </cfRule>
  </conditionalFormatting>
  <conditionalFormatting sqref="F12">
    <cfRule type="cellIs" dxfId="9" priority="17" operator="lessThan">
      <formula>0</formula>
    </cfRule>
    <cfRule type="cellIs" dxfId="8" priority="18" operator="greaterThan">
      <formula>0</formula>
    </cfRule>
  </conditionalFormatting>
  <conditionalFormatting sqref="F60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F48:F54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"/>
  <sheetViews>
    <sheetView workbookViewId="0">
      <selection activeCell="H10" sqref="H10"/>
    </sheetView>
  </sheetViews>
  <sheetFormatPr defaultRowHeight="15" x14ac:dyDescent="0.25"/>
  <cols>
    <col min="1" max="1" width="28.42578125" customWidth="1"/>
    <col min="5" max="5" width="19.7109375" customWidth="1"/>
    <col min="6" max="6" width="18.28515625" customWidth="1"/>
    <col min="7" max="7" width="3.7109375" customWidth="1"/>
    <col min="8" max="14" width="18" customWidth="1"/>
    <col min="15" max="15" width="20.140625" customWidth="1"/>
  </cols>
  <sheetData>
    <row r="1" spans="1:15" ht="30.75" thickBot="1" x14ac:dyDescent="0.3">
      <c r="A1" s="21" t="s">
        <v>7</v>
      </c>
      <c r="B1" s="85"/>
      <c r="C1" s="86"/>
      <c r="D1" s="86"/>
      <c r="E1" s="87" t="s">
        <v>1</v>
      </c>
      <c r="F1" s="54" t="s">
        <v>8</v>
      </c>
      <c r="G1" s="88"/>
      <c r="H1" s="65" t="s">
        <v>27</v>
      </c>
      <c r="I1" s="32" t="s">
        <v>2</v>
      </c>
      <c r="J1" s="32" t="s">
        <v>3</v>
      </c>
      <c r="K1" s="28" t="s">
        <v>4</v>
      </c>
      <c r="L1" s="28" t="s">
        <v>5</v>
      </c>
      <c r="M1" s="28" t="s">
        <v>6</v>
      </c>
      <c r="N1" s="28" t="s">
        <v>23</v>
      </c>
      <c r="O1" s="36" t="s">
        <v>24</v>
      </c>
    </row>
    <row r="2" spans="1:15" x14ac:dyDescent="0.25">
      <c r="A2" s="15" t="s">
        <v>28</v>
      </c>
      <c r="B2" s="3"/>
      <c r="C2" s="3"/>
      <c r="D2" s="3"/>
      <c r="E2" s="91">
        <v>50000</v>
      </c>
      <c r="F2" s="53">
        <f t="shared" ref="F2:F7" si="0">SUM(E2-O2)</f>
        <v>18000</v>
      </c>
      <c r="G2" s="92"/>
      <c r="H2" s="4">
        <v>0</v>
      </c>
      <c r="I2" s="4">
        <v>8000</v>
      </c>
      <c r="J2" s="4">
        <v>8000</v>
      </c>
      <c r="K2" s="4">
        <v>8000</v>
      </c>
      <c r="L2" s="4">
        <v>8000</v>
      </c>
      <c r="M2" s="4">
        <v>0</v>
      </c>
      <c r="N2" s="4">
        <v>0</v>
      </c>
      <c r="O2" s="37">
        <f t="shared" ref="O2:O6" si="1">SUM(H2:N2)</f>
        <v>32000</v>
      </c>
    </row>
    <row r="3" spans="1:15" x14ac:dyDescent="0.25">
      <c r="A3" s="15" t="s">
        <v>10</v>
      </c>
      <c r="B3" s="3"/>
      <c r="C3" s="3"/>
      <c r="D3" s="3"/>
      <c r="E3" s="91">
        <v>40000</v>
      </c>
      <c r="F3" s="53">
        <f t="shared" si="0"/>
        <v>27500</v>
      </c>
      <c r="G3" s="92"/>
      <c r="H3" s="4">
        <v>0</v>
      </c>
      <c r="I3" s="4">
        <v>2500</v>
      </c>
      <c r="J3" s="4">
        <v>2500</v>
      </c>
      <c r="K3" s="4">
        <v>2500</v>
      </c>
      <c r="L3" s="4">
        <v>5000</v>
      </c>
      <c r="M3" s="4">
        <v>0</v>
      </c>
      <c r="N3" s="4">
        <v>0</v>
      </c>
      <c r="O3" s="37">
        <f t="shared" si="1"/>
        <v>12500</v>
      </c>
    </row>
    <row r="4" spans="1:15" x14ac:dyDescent="0.25">
      <c r="A4" s="15" t="s">
        <v>29</v>
      </c>
      <c r="B4" s="3"/>
      <c r="C4" s="3"/>
      <c r="D4" s="3"/>
      <c r="E4" s="91">
        <v>25000</v>
      </c>
      <c r="F4" s="53">
        <f t="shared" si="0"/>
        <v>-2000</v>
      </c>
      <c r="G4" s="92"/>
      <c r="H4" s="4">
        <v>0</v>
      </c>
      <c r="I4" s="4">
        <v>6000</v>
      </c>
      <c r="J4" s="4">
        <v>6000</v>
      </c>
      <c r="K4" s="4">
        <v>7000</v>
      </c>
      <c r="L4" s="4">
        <v>8000</v>
      </c>
      <c r="M4" s="4">
        <v>0</v>
      </c>
      <c r="N4" s="4">
        <v>0</v>
      </c>
      <c r="O4" s="37">
        <f t="shared" si="1"/>
        <v>27000</v>
      </c>
    </row>
    <row r="5" spans="1:15" x14ac:dyDescent="0.25">
      <c r="A5" s="15" t="s">
        <v>30</v>
      </c>
      <c r="B5" s="3"/>
      <c r="C5" s="3"/>
      <c r="D5" s="3"/>
      <c r="E5" s="91">
        <v>20000</v>
      </c>
      <c r="F5" s="53">
        <f t="shared" si="0"/>
        <v>10000</v>
      </c>
      <c r="G5" s="92"/>
      <c r="H5" s="4">
        <v>0</v>
      </c>
      <c r="I5" s="4">
        <v>2500</v>
      </c>
      <c r="J5" s="4">
        <v>2500</v>
      </c>
      <c r="K5" s="4">
        <v>2500</v>
      </c>
      <c r="L5" s="4">
        <v>2500</v>
      </c>
      <c r="M5" s="4">
        <v>0</v>
      </c>
      <c r="N5" s="4">
        <v>0</v>
      </c>
      <c r="O5" s="37">
        <f t="shared" si="1"/>
        <v>10000</v>
      </c>
    </row>
    <row r="6" spans="1:15" ht="15.75" thickBot="1" x14ac:dyDescent="0.3">
      <c r="A6" s="59"/>
      <c r="B6" s="17"/>
      <c r="C6" s="17"/>
      <c r="D6" s="17"/>
      <c r="E6" s="91">
        <v>0</v>
      </c>
      <c r="F6" s="53">
        <f t="shared" si="0"/>
        <v>0</v>
      </c>
      <c r="G6" s="92"/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37">
        <f t="shared" si="1"/>
        <v>0</v>
      </c>
    </row>
    <row r="7" spans="1:15" ht="19.5" thickBot="1" x14ac:dyDescent="0.35">
      <c r="A7" s="95" t="s">
        <v>22</v>
      </c>
      <c r="B7" s="96"/>
      <c r="C7" s="96"/>
      <c r="D7" s="96"/>
      <c r="E7" s="25">
        <f>SUM(E2:E6)</f>
        <v>135000</v>
      </c>
      <c r="F7" s="29">
        <f t="shared" si="0"/>
        <v>53500</v>
      </c>
      <c r="G7" s="97"/>
      <c r="H7" s="51">
        <f t="shared" ref="H7:O7" si="2">SUM(H2:H6)</f>
        <v>0</v>
      </c>
      <c r="I7" s="51">
        <f t="shared" si="2"/>
        <v>19000</v>
      </c>
      <c r="J7" s="51">
        <f t="shared" si="2"/>
        <v>19000</v>
      </c>
      <c r="K7" s="51">
        <f t="shared" si="2"/>
        <v>20000</v>
      </c>
      <c r="L7" s="51">
        <f t="shared" si="2"/>
        <v>23500</v>
      </c>
      <c r="M7" s="51">
        <f t="shared" si="2"/>
        <v>0</v>
      </c>
      <c r="N7" s="51">
        <f t="shared" si="2"/>
        <v>0</v>
      </c>
      <c r="O7" s="38">
        <f t="shared" si="2"/>
        <v>81500</v>
      </c>
    </row>
    <row r="9" spans="1:15" ht="15" customHeight="1" x14ac:dyDescent="0.25">
      <c r="A9" s="162" t="s">
        <v>36</v>
      </c>
      <c r="B9" s="162"/>
      <c r="C9" s="162"/>
      <c r="D9" s="162"/>
      <c r="E9" s="162"/>
      <c r="F9" s="162"/>
    </row>
    <row r="10" spans="1:15" x14ac:dyDescent="0.25">
      <c r="A10" s="162"/>
      <c r="B10" s="162"/>
      <c r="C10" s="162"/>
      <c r="D10" s="162"/>
      <c r="E10" s="162"/>
      <c r="F10" s="162"/>
    </row>
    <row r="11" spans="1:15" x14ac:dyDescent="0.25">
      <c r="A11" s="162"/>
      <c r="B11" s="162"/>
      <c r="C11" s="162"/>
      <c r="D11" s="162"/>
      <c r="E11" s="162"/>
      <c r="F11" s="162"/>
    </row>
    <row r="12" spans="1:15" x14ac:dyDescent="0.25">
      <c r="A12" s="162"/>
      <c r="B12" s="162"/>
      <c r="C12" s="162"/>
      <c r="D12" s="162"/>
      <c r="E12" s="162"/>
      <c r="F12" s="162"/>
    </row>
    <row r="13" spans="1:15" x14ac:dyDescent="0.25">
      <c r="A13" s="162"/>
      <c r="B13" s="162"/>
      <c r="C13" s="162"/>
      <c r="D13" s="162"/>
      <c r="E13" s="162"/>
      <c r="F13" s="162"/>
    </row>
    <row r="14" spans="1:15" x14ac:dyDescent="0.25">
      <c r="A14" s="162"/>
      <c r="B14" s="162"/>
      <c r="C14" s="162"/>
      <c r="D14" s="162"/>
      <c r="E14" s="162"/>
      <c r="F14" s="162"/>
    </row>
    <row r="15" spans="1:15" x14ac:dyDescent="0.25">
      <c r="A15" s="162"/>
      <c r="B15" s="162"/>
      <c r="C15" s="162"/>
      <c r="D15" s="162"/>
      <c r="E15" s="162"/>
      <c r="F15" s="162"/>
    </row>
    <row r="16" spans="1:15" x14ac:dyDescent="0.25">
      <c r="A16" s="162"/>
      <c r="B16" s="162"/>
      <c r="C16" s="162"/>
      <c r="D16" s="162"/>
      <c r="E16" s="162"/>
      <c r="F16" s="162"/>
    </row>
    <row r="17" spans="1:6" x14ac:dyDescent="0.25">
      <c r="A17" s="162"/>
      <c r="B17" s="162"/>
      <c r="C17" s="162"/>
      <c r="D17" s="162"/>
      <c r="E17" s="162"/>
      <c r="F17" s="162"/>
    </row>
    <row r="18" spans="1:6" x14ac:dyDescent="0.25">
      <c r="A18" s="162"/>
      <c r="B18" s="162"/>
      <c r="C18" s="162"/>
      <c r="D18" s="162"/>
      <c r="E18" s="162"/>
      <c r="F18" s="162"/>
    </row>
    <row r="19" spans="1:6" x14ac:dyDescent="0.25">
      <c r="A19" s="162"/>
      <c r="B19" s="162"/>
      <c r="C19" s="162"/>
      <c r="D19" s="162"/>
      <c r="E19" s="162"/>
      <c r="F19" s="162"/>
    </row>
    <row r="20" spans="1:6" x14ac:dyDescent="0.25">
      <c r="A20" s="162"/>
      <c r="B20" s="162"/>
      <c r="C20" s="162"/>
      <c r="D20" s="162"/>
      <c r="E20" s="162"/>
      <c r="F20" s="162"/>
    </row>
    <row r="21" spans="1:6" x14ac:dyDescent="0.25">
      <c r="A21" s="162"/>
      <c r="B21" s="162"/>
      <c r="C21" s="162"/>
      <c r="D21" s="162"/>
      <c r="E21" s="162"/>
      <c r="F21" s="162"/>
    </row>
  </sheetData>
  <mergeCells count="1">
    <mergeCell ref="A9:F21"/>
  </mergeCells>
  <conditionalFormatting sqref="F2:F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786C3D857F2D64D92E667E47E53B328" ma:contentTypeVersion="1" ma:contentTypeDescription="Luo uusi asiakirja." ma:contentTypeScope="" ma:versionID="ad4583aec8b957c758f6e7435e4b067c">
  <xsd:schema xmlns:xsd="http://www.w3.org/2001/XMLSchema" xmlns:xs="http://www.w3.org/2001/XMLSchema" xmlns:p="http://schemas.microsoft.com/office/2006/metadata/properties" xmlns:ns1="http://schemas.microsoft.com/sharepoint/v3" xmlns:ns2="23a2fba3-87fb-42d1-bad1-f4f6bc2053a4" targetNamespace="http://schemas.microsoft.com/office/2006/metadata/properties" ma:root="true" ma:fieldsID="c6ab5329a6864fbe81b9443cb0248a6b" ns1:_="" ns2:_="">
    <xsd:import namespace="http://schemas.microsoft.com/sharepoint/v3"/>
    <xsd:import namespace="23a2fba3-87fb-42d1-bad1-f4f6bc2053a4"/>
    <xsd:element name="properties">
      <xsd:complexType>
        <xsd:sequence>
          <xsd:element name="documentManagement">
            <xsd:complexType>
              <xsd:all>
                <xsd:element ref="ns2:Dokumenttityyppi" minOccurs="0"/>
                <xsd:element ref="ns2:Julkisuus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Ajoituksen alkamispäivämäärä" ma:description="Ajoituksen alkamispäivämäärä on julkaisuominaisuuden luoma sivustosarake. Sillä määritetään päivämäärä ja kellonaika, jolloin vierailijat näkevät sivuston ensimmäisen kerran." ma:hidden="true" ma:internalName="PublishingStartDate">
      <xsd:simpleType>
        <xsd:restriction base="dms:Unknown"/>
      </xsd:simpleType>
    </xsd:element>
    <xsd:element name="PublishingExpirationDate" ma:index="11" nillable="true" ma:displayName="Ajoituksen päättymispäivämäärä" ma:description="Ajoituksen päättymispäivämäärä on julkaisuominaisuuden luoma sivustosarake. Sillä määritetään päivämäärä ja kellonaika, jolloin vierailijat eivät enää näe tätä sivustoa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2fba3-87fb-42d1-bad1-f4f6bc2053a4" elementFormDefault="qualified">
    <xsd:import namespace="http://schemas.microsoft.com/office/2006/documentManagement/types"/>
    <xsd:import namespace="http://schemas.microsoft.com/office/infopath/2007/PartnerControls"/>
    <xsd:element name="Dokumenttityyppi" ma:index="8" nillable="true" ma:displayName="Dokumenttityyppi" ma:format="Dropdown" ma:internalName="Dokumenttityyppi" ma:readOnly="false">
      <xsd:simpleType>
        <xsd:restriction base="dms:Choice">
          <xsd:enumeration value="Anomus"/>
          <xsd:enumeration value="Esite"/>
          <xsd:enumeration value="Esitys"/>
          <xsd:enumeration value="Esityslista"/>
          <xsd:enumeration value="Hakemus"/>
          <xsd:enumeration value="Kutsu"/>
          <xsd:enumeration value="Lausunto"/>
          <xsd:enumeration value="Lausuntopyyntö"/>
          <xsd:enumeration value="Lehti-ilmoitus"/>
          <xsd:enumeration value="Lomake"/>
          <xsd:enumeration value="Mainos"/>
          <xsd:enumeration value="Mediatiedote"/>
          <xsd:enumeration value="Mediakutsu"/>
          <xsd:enumeration value="Muistio"/>
          <xsd:enumeration value="Muu asiakirja"/>
          <xsd:enumeration value="Ohje"/>
          <xsd:enumeration value="Opetusmateriaali"/>
          <xsd:enumeration value="Palaute"/>
          <xsd:enumeration value="Projektin asetuskirje"/>
          <xsd:enumeration value="Projektin esiselvitysraportti"/>
          <xsd:enumeration value="Projektin väliraportti"/>
          <xsd:enumeration value="Projektin loppuraportti"/>
          <xsd:enumeration value="Päätös (kaupungin viranhaltijan päätös)"/>
          <xsd:enumeration value="Päätös (ulkoisen org./henkilön päätös)"/>
          <xsd:enumeration value="Pöytäkirja"/>
          <xsd:enumeration value="Raportti"/>
          <xsd:enumeration value="Reklamaatio"/>
          <xsd:enumeration value="Selvitys"/>
          <xsd:enumeration value="Sopimus"/>
          <xsd:enumeration value="Suunnitelma"/>
          <xsd:enumeration value="Tarjous"/>
          <xsd:enumeration value="Tarjouspyyntö"/>
          <xsd:enumeration value="Tiedote"/>
          <xsd:enumeration value="Tilasto"/>
          <xsd:enumeration value="Tilaus"/>
          <xsd:enumeration value="Toimintakertomus"/>
          <xsd:enumeration value="Toimintasuunnitelma"/>
          <xsd:enumeration value="Yhteenveto"/>
        </xsd:restriction>
      </xsd:simpleType>
    </xsd:element>
    <xsd:element name="Julkisuus" ma:index="9" ma:displayName="Julkisuus" ma:default="Julkinen" ma:format="Dropdown" ma:internalName="Julkisuus">
      <xsd:simpleType>
        <xsd:restriction base="dms:Choice">
          <xsd:enumeration value="Julkinen"/>
          <xsd:enumeration value="Sisäinen"/>
          <xsd:enumeration value="Salain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Julkisuus xmlns="23a2fba3-87fb-42d1-bad1-f4f6bc2053a4">Julkinen</Julkisuus>
    <PublishingExpirationDate xmlns="http://schemas.microsoft.com/sharepoint/v3" xsi:nil="true"/>
    <PublishingStartDate xmlns="http://schemas.microsoft.com/sharepoint/v3" xsi:nil="true"/>
    <Dokumenttityyppi xmlns="23a2fba3-87fb-42d1-bad1-f4f6bc2053a4">Lomake</Dokumenttityyppi>
  </documentManagement>
</p:properties>
</file>

<file path=customXml/itemProps1.xml><?xml version="1.0" encoding="utf-8"?>
<ds:datastoreItem xmlns:ds="http://schemas.openxmlformats.org/officeDocument/2006/customXml" ds:itemID="{3D3C871B-CEA9-48E6-AF68-5571C3B19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a2fba3-87fb-42d1-bad1-f4f6bc205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9BABC8-0475-43BC-ACE7-51F162C56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FB4F06-D21A-4AD9-9EF2-1D649CE5045A}">
  <ds:schemaRefs>
    <ds:schemaRef ds:uri="http://schemas.microsoft.com/sharepoint/v3"/>
    <ds:schemaRef ds:uri="http://purl.org/dc/terms/"/>
    <ds:schemaRef ds:uri="23a2fba3-87fb-42d1-bad1-f4f6bc2053a4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follow-up</vt:lpstr>
      <vt:lpstr>Instructions</vt:lpstr>
    </vt:vector>
  </TitlesOfParts>
  <Company>Turun ammattikorkeakoulu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Budjetin seuranta</dc:title>
  <dc:creator>Kimmo Polvivaara</dc:creator>
  <cp:lastModifiedBy>Polvivaara Kimmo</cp:lastModifiedBy>
  <dcterms:created xsi:type="dcterms:W3CDTF">2013-02-25T12:26:18Z</dcterms:created>
  <dcterms:modified xsi:type="dcterms:W3CDTF">2019-05-29T10:51:42Z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0x0101005786C3D857F2D64D92E667E47E53B328</vt:lpwstr>
  </property>
</Properties>
</file>